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ea4478756283636/Hunters/Nettisivut/Materiaalipankki/"/>
    </mc:Choice>
  </mc:AlternateContent>
  <xr:revisionPtr revIDLastSave="79" documentId="8_{31D11FC9-1844-4BA9-BD47-6CB89868E9AD}" xr6:coauthVersionLast="47" xr6:coauthVersionMax="47" xr10:uidLastSave="{8E3A1928-B05C-4D7F-B6AD-BA7044A0202F}"/>
  <bookViews>
    <workbookView xWindow="-108" yWindow="-108" windowWidth="23256" windowHeight="12456" activeTab="1" xr2:uid="{00000000-000D-0000-FFFF-FFFF00000000}"/>
  </bookViews>
  <sheets>
    <sheet name="Jäävuorot ja erotuomarit" sheetId="21" r:id="rId1"/>
    <sheet name="joukkueen budjetti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21" l="1"/>
  <c r="Q14" i="21"/>
  <c r="Q31" i="28"/>
  <c r="P31" i="28"/>
  <c r="O31" i="28"/>
  <c r="N31" i="28"/>
  <c r="M31" i="28"/>
  <c r="F28" i="28"/>
  <c r="F11" i="28" l="1"/>
  <c r="O14" i="21"/>
  <c r="O17" i="21"/>
  <c r="O18" i="21"/>
  <c r="O19" i="21"/>
  <c r="O20" i="21"/>
  <c r="O21" i="21"/>
  <c r="O22" i="21"/>
  <c r="O23" i="21"/>
  <c r="O24" i="21"/>
  <c r="O25" i="21"/>
  <c r="R18" i="28"/>
  <c r="R33" i="28"/>
  <c r="N44" i="28"/>
  <c r="R44" i="28" s="1"/>
  <c r="O28" i="28"/>
  <c r="N28" i="28"/>
  <c r="G11" i="28"/>
  <c r="G24" i="28" s="1"/>
  <c r="K3" i="28"/>
  <c r="K4" i="28"/>
  <c r="K5" i="28"/>
  <c r="K6" i="28"/>
  <c r="U20" i="21"/>
  <c r="U22" i="21"/>
  <c r="U23" i="21"/>
  <c r="U24" i="21"/>
  <c r="U25" i="21"/>
  <c r="U21" i="21"/>
  <c r="F15" i="21"/>
  <c r="F16" i="21"/>
  <c r="F17" i="21"/>
  <c r="F18" i="21"/>
  <c r="F19" i="21"/>
  <c r="F20" i="21"/>
  <c r="F21" i="21"/>
  <c r="F22" i="21"/>
  <c r="F23" i="21"/>
  <c r="F24" i="21"/>
  <c r="F25" i="21"/>
  <c r="R48" i="28"/>
  <c r="R47" i="28"/>
  <c r="R46" i="28"/>
  <c r="R45" i="28"/>
  <c r="R42" i="28"/>
  <c r="R41" i="28"/>
  <c r="R40" i="28"/>
  <c r="R39" i="28"/>
  <c r="R38" i="28"/>
  <c r="R37" i="28"/>
  <c r="R36" i="28"/>
  <c r="R35" i="28"/>
  <c r="R34" i="28"/>
  <c r="R32" i="28"/>
  <c r="J31" i="28"/>
  <c r="I31" i="28"/>
  <c r="H31" i="28"/>
  <c r="G31" i="28"/>
  <c r="F31" i="28"/>
  <c r="R29" i="28"/>
  <c r="R27" i="28"/>
  <c r="R23" i="28"/>
  <c r="R22" i="28"/>
  <c r="R21" i="28"/>
  <c r="R20" i="28"/>
  <c r="R19" i="28"/>
  <c r="R16" i="28"/>
  <c r="R15" i="28"/>
  <c r="R14" i="28"/>
  <c r="R13" i="28"/>
  <c r="R12" i="28"/>
  <c r="Q11" i="28"/>
  <c r="Q24" i="28" s="1"/>
  <c r="P11" i="28"/>
  <c r="P24" i="28" s="1"/>
  <c r="O11" i="28"/>
  <c r="O24" i="28" s="1"/>
  <c r="N11" i="28"/>
  <c r="N24" i="28" s="1"/>
  <c r="M11" i="28"/>
  <c r="M24" i="28" s="1"/>
  <c r="L11" i="28"/>
  <c r="K11" i="28"/>
  <c r="K24" i="28" s="1"/>
  <c r="J11" i="28"/>
  <c r="J24" i="28" s="1"/>
  <c r="I11" i="28"/>
  <c r="I24" i="28" s="1"/>
  <c r="H11" i="28"/>
  <c r="H24" i="28" s="1"/>
  <c r="K7" i="28"/>
  <c r="K2" i="28"/>
  <c r="L22" i="21"/>
  <c r="L15" i="21"/>
  <c r="I22" i="21"/>
  <c r="I14" i="21"/>
  <c r="F14" i="21"/>
  <c r="L24" i="28" l="1"/>
  <c r="R24" i="28" s="1"/>
  <c r="R30" i="28"/>
  <c r="K31" i="28"/>
  <c r="L31" i="28"/>
  <c r="R28" i="28"/>
  <c r="F53" i="28"/>
  <c r="R11" i="28"/>
  <c r="R31" i="28" l="1"/>
  <c r="G53" i="28"/>
  <c r="H53" i="28" l="1"/>
  <c r="I53" i="28" l="1"/>
  <c r="J53" i="28" l="1"/>
  <c r="K53" i="28" l="1"/>
  <c r="L53" i="28" l="1"/>
  <c r="M53" i="28" l="1"/>
  <c r="N53" i="28" l="1"/>
  <c r="O53" i="28" l="1"/>
  <c r="P53" i="28" l="1"/>
  <c r="Q53" i="28" l="1"/>
  <c r="T26" i="21" l="1"/>
  <c r="O15" i="21"/>
  <c r="O16" i="21"/>
  <c r="L16" i="21"/>
  <c r="L17" i="21"/>
  <c r="L18" i="21"/>
  <c r="L19" i="21"/>
  <c r="L20" i="21"/>
  <c r="L21" i="21"/>
  <c r="L23" i="21"/>
  <c r="L24" i="21"/>
  <c r="L25" i="21"/>
  <c r="L14" i="21"/>
  <c r="F26" i="28" s="1"/>
  <c r="F49" i="28" s="1"/>
  <c r="F54" i="28" l="1"/>
  <c r="F55" i="28" s="1"/>
  <c r="F57" i="28" s="1"/>
  <c r="F52" i="28"/>
  <c r="U26" i="21"/>
  <c r="O26" i="21"/>
  <c r="Q22" i="21"/>
  <c r="N26" i="28" s="1"/>
  <c r="N49" i="28" l="1"/>
  <c r="N52" i="28" s="1"/>
  <c r="I15" i="21"/>
  <c r="Q15" i="21" s="1"/>
  <c r="I16" i="21"/>
  <c r="Q16" i="21" s="1"/>
  <c r="I17" i="21"/>
  <c r="Q17" i="21" s="1"/>
  <c r="I26" i="28" s="1"/>
  <c r="I18" i="21"/>
  <c r="Q18" i="21" s="1"/>
  <c r="J26" i="28" s="1"/>
  <c r="I19" i="21"/>
  <c r="Q19" i="21" s="1"/>
  <c r="K26" i="28" s="1"/>
  <c r="I20" i="21"/>
  <c r="Q20" i="21" s="1"/>
  <c r="L26" i="28" s="1"/>
  <c r="I21" i="21"/>
  <c r="Q21" i="21" s="1"/>
  <c r="M26" i="28" s="1"/>
  <c r="I23" i="21"/>
  <c r="Q23" i="21" s="1"/>
  <c r="O26" i="28" s="1"/>
  <c r="I24" i="21"/>
  <c r="Q24" i="21" s="1"/>
  <c r="P26" i="28" s="1"/>
  <c r="I25" i="21"/>
  <c r="Q25" i="21" s="1"/>
  <c r="Q26" i="28" s="1"/>
  <c r="K26" i="21"/>
  <c r="H26" i="21"/>
  <c r="Q49" i="28" l="1"/>
  <c r="Q52" i="28" s="1"/>
  <c r="H26" i="28"/>
  <c r="H49" i="28" s="1"/>
  <c r="H52" i="28" s="1"/>
  <c r="G26" i="28"/>
  <c r="G49" i="28" s="1"/>
  <c r="I49" i="28"/>
  <c r="I52" i="28" s="1"/>
  <c r="P49" i="28"/>
  <c r="P52" i="28" s="1"/>
  <c r="O49" i="28"/>
  <c r="O52" i="28" s="1"/>
  <c r="M49" i="28"/>
  <c r="M52" i="28" s="1"/>
  <c r="L49" i="28"/>
  <c r="L52" i="28" s="1"/>
  <c r="K49" i="28"/>
  <c r="K52" i="28" s="1"/>
  <c r="Q26" i="21"/>
  <c r="G52" i="28" l="1"/>
  <c r="G54" i="28"/>
  <c r="J49" i="28"/>
  <c r="R26" i="28"/>
  <c r="E26" i="21"/>
  <c r="E28" i="21" s="1"/>
  <c r="F26" i="21"/>
  <c r="H54" i="28" l="1"/>
  <c r="G55" i="28"/>
  <c r="G57" i="28" s="1"/>
  <c r="J52" i="28"/>
  <c r="R49" i="28"/>
  <c r="R52" i="28" s="1"/>
  <c r="I26" i="21"/>
  <c r="L26" i="21"/>
  <c r="I54" i="28" l="1"/>
  <c r="H55" i="28"/>
  <c r="H57" i="28" s="1"/>
  <c r="E29" i="21"/>
  <c r="I55" i="28" l="1"/>
  <c r="I57" i="28" s="1"/>
  <c r="J54" i="28"/>
  <c r="K54" i="28" l="1"/>
  <c r="J55" i="28"/>
  <c r="J57" i="28" s="1"/>
  <c r="K55" i="28" l="1"/>
  <c r="K57" i="28" s="1"/>
  <c r="L54" i="28"/>
  <c r="M54" i="28" l="1"/>
  <c r="L55" i="28"/>
  <c r="L57" i="28" s="1"/>
  <c r="M55" i="28" l="1"/>
  <c r="M57" i="28" s="1"/>
  <c r="N54" i="28"/>
  <c r="O54" i="28" l="1"/>
  <c r="N55" i="28"/>
  <c r="N57" i="28" s="1"/>
  <c r="P54" i="28" l="1"/>
  <c r="O55" i="28"/>
  <c r="O57" i="28" s="1"/>
  <c r="P55" i="28" l="1"/>
  <c r="P57" i="28" s="1"/>
  <c r="Q54" i="28"/>
  <c r="Q55" i="28" s="1"/>
  <c r="Q57" i="28" s="1"/>
  <c r="Q4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tc={E2B84AB7-E7B9-4579-9FCC-376976F826A6}</author>
    <author>tc={1EC9A6F7-595B-4791-9451-A8B495C71AE8}</author>
  </authors>
  <commentList>
    <comment ref="D3" authorId="0" shapeId="0" xr:uid="{E2B84AB7-E7B9-4579-9FCC-376976F826A6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Porvoon jäähinnat vahvistetaan kesällä
</t>
      </text>
    </comment>
    <comment ref="U13" authorId="1" shapeId="0" xr:uid="{1EC9A6F7-595B-4791-9451-A8B495C71AE8}">
      <text>
        <t>[Kommenttiketju]
Excel-versiosi avulla voit lukea tämän kommenttiketjun, mutta siihen tehdyt muutokset poistetaan, jos tiedosto avataan uudemmassa Excel-versiossa. Lisätietoja: https://go.microsoft.com/fwlink/?linkid=870924
Kommentti:
    Päivitä kaava tai kirjoita summa kaavan päälle</t>
      </text>
    </comment>
  </commentList>
</comments>
</file>

<file path=xl/sharedStrings.xml><?xml version="1.0" encoding="utf-8"?>
<sst xmlns="http://schemas.openxmlformats.org/spreadsheetml/2006/main" count="139" uniqueCount="122">
  <si>
    <t>Muut tuotot</t>
  </si>
  <si>
    <t>Ohjaaja-avustukset</t>
  </si>
  <si>
    <t xml:space="preserve"> </t>
  </si>
  <si>
    <t>TUOTOT</t>
  </si>
  <si>
    <t>Leirikulut</t>
  </si>
  <si>
    <t>Vierasturnauskulut</t>
  </si>
  <si>
    <t>Pelimatkakulut</t>
  </si>
  <si>
    <t>Muut kulut</t>
  </si>
  <si>
    <t>Pankkikulut</t>
  </si>
  <si>
    <t>VARAINHANKINTA</t>
  </si>
  <si>
    <t>Muu varainhankinta</t>
  </si>
  <si>
    <t>Muut varainhankinnan kulut</t>
  </si>
  <si>
    <t>KULUT</t>
  </si>
  <si>
    <t>Touko</t>
  </si>
  <si>
    <t xml:space="preserve">Kesä </t>
  </si>
  <si>
    <t>Heinä</t>
  </si>
  <si>
    <t>Elo</t>
  </si>
  <si>
    <t>Syys</t>
  </si>
  <si>
    <t>Loka</t>
  </si>
  <si>
    <t>Marras</t>
  </si>
  <si>
    <t>Joulu</t>
  </si>
  <si>
    <t>Tammi</t>
  </si>
  <si>
    <t>Helmi</t>
  </si>
  <si>
    <t>Maalis</t>
  </si>
  <si>
    <t>Huhti</t>
  </si>
  <si>
    <t>Vuosi</t>
  </si>
  <si>
    <t>VARSINAINEN TOIMINTA - HARJOITUS- JA KILPAILUTOIMINTA</t>
  </si>
  <si>
    <t>Pelimatka ja vieras turnauskulut (maksut pelaajilta)</t>
  </si>
  <si>
    <t>Varusteet, peli- ja seura-asut (maksut pelaajilta)</t>
  </si>
  <si>
    <t>Korkotuotot</t>
  </si>
  <si>
    <t>Kotitunaustuotot</t>
  </si>
  <si>
    <t>UUSI</t>
  </si>
  <si>
    <t>Varainhankinta (tuotemyynti)</t>
  </si>
  <si>
    <t>Mainostuotot</t>
  </si>
  <si>
    <t>Toimintasponsorituotot</t>
  </si>
  <si>
    <t>TUOTOT YHT.</t>
  </si>
  <si>
    <t>Sarjamaksut</t>
  </si>
  <si>
    <t>Seuramaksut seuralle, pelaajat</t>
  </si>
  <si>
    <t>Varuste- ja tarvikehankinnat joukkue</t>
  </si>
  <si>
    <t>Peli- ja seura-asukulut</t>
  </si>
  <si>
    <t>Erotuomarikulut</t>
  </si>
  <si>
    <t>Vierasturnauksiin osallistumismaksut</t>
  </si>
  <si>
    <t>SJL lisenssi</t>
  </si>
  <si>
    <t>Kokoustila-, kenttä-, sali- jne vuokrat</t>
  </si>
  <si>
    <t xml:space="preserve">Km- korvaukset </t>
  </si>
  <si>
    <t>Korkokulut</t>
  </si>
  <si>
    <t>Jäsenmaksut seuralle, pelaajat</t>
  </si>
  <si>
    <t>Varainhankinta (tuoteiden ostot)</t>
  </si>
  <si>
    <t>KULUT YHT.</t>
  </si>
  <si>
    <t>Tilikauden voitto / tappio</t>
  </si>
  <si>
    <t>Kumulatiiviset tuotot</t>
  </si>
  <si>
    <t>Kumulatiiviset kulut</t>
  </si>
  <si>
    <t>Kumulatiivinen voitto/tappio</t>
  </si>
  <si>
    <t>Budjetoitava kausi</t>
  </si>
  <si>
    <t>Lisätieto</t>
  </si>
  <si>
    <t>Kioski- ja buffetkulut (sis. Turnaukset)</t>
  </si>
  <si>
    <t>Kotiturnauskulut (muut kuin kioski- ja buffetkulut)</t>
  </si>
  <si>
    <t>Kioskituotot (sis. Kotiturnaus)</t>
  </si>
  <si>
    <t>Vanhempien maksamat kuukausimaksut</t>
  </si>
  <si>
    <t>Suunniteltu kuukausimaksu</t>
  </si>
  <si>
    <t>Joukkueen budjetoitu pelaajalukumäärä</t>
  </si>
  <si>
    <t>Budjetin yhteyshenkilö</t>
  </si>
  <si>
    <t>Budjetoitava joukkue</t>
  </si>
  <si>
    <t>Joukkueen kassavarat</t>
  </si>
  <si>
    <t>Kassa kauden alussa</t>
  </si>
  <si>
    <t>Kassa kauden lopussa</t>
  </si>
  <si>
    <t>Seuratoimintamaksu 1</t>
  </si>
  <si>
    <t>Seuratoimintamaksu 2</t>
  </si>
  <si>
    <t>Seuratoimintamaksu 3</t>
  </si>
  <si>
    <t>Seuratoimintamaksu 4</t>
  </si>
  <si>
    <t>Jäsenmaksu pelaajat</t>
  </si>
  <si>
    <t>Kumppanuudet, nettisivut, kausijulkaisut, peliasut</t>
  </si>
  <si>
    <t>Tuntia</t>
  </si>
  <si>
    <t>JÄÄNKÄYTTÖSUUNNITELMA</t>
  </si>
  <si>
    <t>SEURAN JÄÄT</t>
  </si>
  <si>
    <t>Kesä</t>
  </si>
  <si>
    <t>Siirtyvät suoraan</t>
  </si>
  <si>
    <t>tulosbudjettiin</t>
  </si>
  <si>
    <t xml:space="preserve">Huhti </t>
  </si>
  <si>
    <t>Kausi</t>
  </si>
  <si>
    <t>Jäätreenit yht:</t>
  </si>
  <si>
    <t>Hinta yht:</t>
  </si>
  <si>
    <t>Jään hinta normaali</t>
  </si>
  <si>
    <t>kilpahalli</t>
  </si>
  <si>
    <t>nuorisohalli</t>
  </si>
  <si>
    <t>tekojää (kaukalo)</t>
  </si>
  <si>
    <t>tekojää</t>
  </si>
  <si>
    <t>Täytä valkoiset kentät</t>
  </si>
  <si>
    <t>Seuratoimintamaksu 5</t>
  </si>
  <si>
    <t>total</t>
  </si>
  <si>
    <r>
      <t xml:space="preserve">Jäämaksu </t>
    </r>
    <r>
      <rPr>
        <b/>
        <sz val="11"/>
        <color theme="1"/>
        <rFont val="Calibri"/>
        <family val="2"/>
        <scheme val="minor"/>
      </rPr>
      <t>kilpahalli</t>
    </r>
  </si>
  <si>
    <r>
      <t xml:space="preserve">Jäämaksu </t>
    </r>
    <r>
      <rPr>
        <b/>
        <sz val="11"/>
        <color theme="1"/>
        <rFont val="Calibri"/>
        <family val="2"/>
        <scheme val="minor"/>
      </rPr>
      <t>nuorisohalli</t>
    </r>
  </si>
  <si>
    <t>Tekojää (kaukalo)</t>
  </si>
  <si>
    <t>Tuomarikorvaukset</t>
  </si>
  <si>
    <t>Otteluiden lkm</t>
  </si>
  <si>
    <t>Maksettava korvaus / ottelu</t>
  </si>
  <si>
    <t>Valmentajakorvaukset</t>
  </si>
  <si>
    <t>UUSIv</t>
  </si>
  <si>
    <t>4020p</t>
  </si>
  <si>
    <t>Kausi 2024-2025</t>
  </si>
  <si>
    <t>Tuomarikulujen ka.hinnat/ottelu</t>
  </si>
  <si>
    <t xml:space="preserve"> U9-U10 pienpelit (7,00 EUR/pelinohjaaja/peli --&gt; huomioi pelattavien otteluiden lkm)</t>
  </si>
  <si>
    <t>U11 ison kentän pelit (erotuomarikerhon tuomari 36,90 EUR + km-korvaukset/ottelu + seuratuomari 24,50 EUR/ottelu)</t>
  </si>
  <si>
    <t>Keltaiset solut täytetään</t>
  </si>
  <si>
    <t>Valkoisissa soluissa kaavat</t>
  </si>
  <si>
    <t>Kesä, tuuli ja paiidat+sukat</t>
  </si>
  <si>
    <t>Tarvike+teroitus laikat</t>
  </si>
  <si>
    <t>Teroitus</t>
  </si>
  <si>
    <t>Teroituskone pätkä+huolto</t>
  </si>
  <si>
    <t>Osallistumism. 8 jouk*300 eur</t>
  </si>
  <si>
    <t>Veloitetaan osallistujat</t>
  </si>
  <si>
    <t xml:space="preserve">Kokonhalli </t>
  </si>
  <si>
    <t>Jäämaksut+Kokonhalli</t>
  </si>
  <si>
    <t>Sali</t>
  </si>
  <si>
    <t>Kokonhalli salimaksu</t>
  </si>
  <si>
    <t>U11 piepelit (2*seuratuomari 24,50/peli)</t>
  </si>
  <si>
    <t>1.5.2026 - 30.4.2027</t>
  </si>
  <si>
    <t>Pelaaja maksaa itse/toimihenkilöt 37,50 eur/hlö (vaihtoaitiossa olevat henkilöt+jojo)</t>
  </si>
  <si>
    <t>Hunters Juniors U?? (syntymävuosi)</t>
  </si>
  <si>
    <t>U10-U18</t>
  </si>
  <si>
    <t>Jäämaksut/salivuokrat TOTAL</t>
  </si>
  <si>
    <t>U9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</si>
</sst>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F400]h:mm:ss\ AM/PM"/>
    <numFmt numFmtId="165" formatCode="_-* #,##0.00\ _€_-;\-* #,##0.00\ _€_-;_-* &quot;-&quot;??\ _€_-;_-@_-"/>
    <numFmt numFmtId="166" formatCode="0.0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u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i/>
      <u/>
      <sz val="9"/>
      <name val="Arial"/>
      <family val="2"/>
    </font>
    <font>
      <b/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Arial"/>
      <family val="2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9CCFF"/>
      </patternFill>
    </fill>
    <fill>
      <patternFill patternType="solid">
        <fgColor theme="7" tint="0.79998168889431442"/>
        <bgColor rgb="FF99CCFF"/>
      </patternFill>
    </fill>
    <fill>
      <patternFill patternType="solid">
        <fgColor theme="0"/>
        <bgColor rgb="FF00B0F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23" fillId="0" borderId="0" applyFont="0" applyFill="0" applyBorder="0" applyAlignment="0" applyProtection="0"/>
    <xf numFmtId="0" fontId="25" fillId="0" borderId="1"/>
    <xf numFmtId="43" fontId="4" fillId="0" borderId="1" applyFont="0" applyFill="0" applyBorder="0" applyAlignment="0" applyProtection="0"/>
    <xf numFmtId="0" fontId="25" fillId="0" borderId="1"/>
    <xf numFmtId="43" fontId="3" fillId="0" borderId="1" applyFont="0" applyFill="0" applyBorder="0" applyAlignment="0" applyProtection="0"/>
  </cellStyleXfs>
  <cellXfs count="127">
    <xf numFmtId="0" fontId="0" fillId="0" borderId="0" xfId="0"/>
    <xf numFmtId="0" fontId="8" fillId="0" borderId="0" xfId="0" applyFont="1"/>
    <xf numFmtId="4" fontId="13" fillId="0" borderId="2" xfId="0" applyNumberFormat="1" applyFont="1" applyBorder="1"/>
    <xf numFmtId="4" fontId="10" fillId="2" borderId="2" xfId="0" applyNumberFormat="1" applyFont="1" applyFill="1" applyBorder="1"/>
    <xf numFmtId="0" fontId="16" fillId="3" borderId="0" xfId="0" applyFont="1" applyFill="1"/>
    <xf numFmtId="0" fontId="10" fillId="3" borderId="0" xfId="0" applyFont="1" applyFill="1"/>
    <xf numFmtId="0" fontId="11" fillId="3" borderId="0" xfId="0" applyFont="1" applyFill="1"/>
    <xf numFmtId="1" fontId="10" fillId="3" borderId="0" xfId="0" applyNumberFormat="1" applyFont="1" applyFill="1"/>
    <xf numFmtId="1" fontId="12" fillId="3" borderId="0" xfId="0" applyNumberFormat="1" applyFont="1" applyFill="1" applyAlignment="1">
      <alignment horizontal="right"/>
    </xf>
    <xf numFmtId="1" fontId="13" fillId="3" borderId="0" xfId="0" applyNumberFormat="1" applyFont="1" applyFill="1"/>
    <xf numFmtId="0" fontId="9" fillId="3" borderId="0" xfId="0" applyFont="1" applyFill="1"/>
    <xf numFmtId="0" fontId="12" fillId="4" borderId="1" xfId="0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13" fillId="3" borderId="0" xfId="0" applyFont="1" applyFill="1"/>
    <xf numFmtId="1" fontId="13" fillId="3" borderId="0" xfId="0" applyNumberFormat="1" applyFont="1" applyFill="1" applyAlignment="1">
      <alignment horizontal="center"/>
    </xf>
    <xf numFmtId="0" fontId="13" fillId="3" borderId="5" xfId="0" applyFont="1" applyFill="1" applyBorder="1"/>
    <xf numFmtId="0" fontId="10" fillId="3" borderId="0" xfId="0" applyFont="1" applyFill="1" applyAlignment="1">
      <alignment horizontal="left"/>
    </xf>
    <xf numFmtId="0" fontId="10" fillId="3" borderId="4" xfId="0" applyFont="1" applyFill="1" applyBorder="1" applyAlignment="1">
      <alignment horizontal="left"/>
    </xf>
    <xf numFmtId="0" fontId="10" fillId="3" borderId="4" xfId="0" applyFont="1" applyFill="1" applyBorder="1"/>
    <xf numFmtId="0" fontId="13" fillId="3" borderId="1" xfId="0" applyFont="1" applyFill="1" applyBorder="1"/>
    <xf numFmtId="0" fontId="10" fillId="3" borderId="1" xfId="0" applyFont="1" applyFill="1" applyBorder="1" applyAlignment="1">
      <alignment horizontal="left"/>
    </xf>
    <xf numFmtId="0" fontId="13" fillId="3" borderId="7" xfId="0" applyFont="1" applyFill="1" applyBorder="1"/>
    <xf numFmtId="0" fontId="13" fillId="3" borderId="8" xfId="0" applyFont="1" applyFill="1" applyBorder="1"/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1" fontId="13" fillId="3" borderId="8" xfId="0" quotePrefix="1" applyNumberFormat="1" applyFont="1" applyFill="1" applyBorder="1" applyAlignment="1">
      <alignment horizontal="center"/>
    </xf>
    <xf numFmtId="1" fontId="13" fillId="3" borderId="8" xfId="0" applyNumberFormat="1" applyFont="1" applyFill="1" applyBorder="1" applyAlignment="1">
      <alignment horizontal="center"/>
    </xf>
    <xf numFmtId="1" fontId="13" fillId="3" borderId="10" xfId="0" applyNumberFormat="1" applyFont="1" applyFill="1" applyBorder="1" applyAlignment="1">
      <alignment horizontal="center"/>
    </xf>
    <xf numFmtId="4" fontId="10" fillId="3" borderId="0" xfId="0" applyNumberFormat="1" applyFont="1" applyFill="1"/>
    <xf numFmtId="0" fontId="12" fillId="2" borderId="11" xfId="0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4" fontId="13" fillId="3" borderId="0" xfId="0" applyNumberFormat="1" applyFont="1" applyFill="1"/>
    <xf numFmtId="4" fontId="10" fillId="3" borderId="4" xfId="0" applyNumberFormat="1" applyFont="1" applyFill="1" applyBorder="1"/>
    <xf numFmtId="0" fontId="10" fillId="3" borderId="0" xfId="0" applyFont="1" applyFill="1" applyAlignment="1">
      <alignment horizontal="center"/>
    </xf>
    <xf numFmtId="0" fontId="14" fillId="3" borderId="0" xfId="0" applyFont="1" applyFill="1"/>
    <xf numFmtId="4" fontId="13" fillId="7" borderId="2" xfId="0" applyNumberFormat="1" applyFont="1" applyFill="1" applyBorder="1" applyAlignment="1">
      <alignment horizontal="center"/>
    </xf>
    <xf numFmtId="2" fontId="10" fillId="3" borderId="0" xfId="0" applyNumberFormat="1" applyFont="1" applyFill="1"/>
    <xf numFmtId="0" fontId="13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4" fontId="10" fillId="2" borderId="6" xfId="0" applyNumberFormat="1" applyFont="1" applyFill="1" applyBorder="1"/>
    <xf numFmtId="0" fontId="10" fillId="3" borderId="13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right"/>
    </xf>
    <xf numFmtId="0" fontId="10" fillId="3" borderId="14" xfId="0" applyFont="1" applyFill="1" applyBorder="1" applyAlignment="1">
      <alignment horizontal="left"/>
    </xf>
    <xf numFmtId="0" fontId="13" fillId="3" borderId="8" xfId="0" applyFont="1" applyFill="1" applyBorder="1" applyAlignment="1">
      <alignment horizontal="center"/>
    </xf>
    <xf numFmtId="4" fontId="10" fillId="4" borderId="6" xfId="0" applyNumberFormat="1" applyFont="1" applyFill="1" applyBorder="1"/>
    <xf numFmtId="4" fontId="10" fillId="4" borderId="2" xfId="0" applyNumberFormat="1" applyFont="1" applyFill="1" applyBorder="1"/>
    <xf numFmtId="4" fontId="13" fillId="2" borderId="2" xfId="0" applyNumberFormat="1" applyFont="1" applyFill="1" applyBorder="1" applyAlignment="1">
      <alignment horizontal="center"/>
    </xf>
    <xf numFmtId="0" fontId="15" fillId="3" borderId="0" xfId="0" applyFont="1" applyFill="1"/>
    <xf numFmtId="1" fontId="10" fillId="3" borderId="0" xfId="0" applyNumberFormat="1" applyFont="1" applyFill="1" applyAlignment="1">
      <alignment horizontal="center"/>
    </xf>
    <xf numFmtId="2" fontId="10" fillId="3" borderId="0" xfId="0" applyNumberFormat="1" applyFont="1" applyFill="1" applyAlignment="1">
      <alignment horizontal="center"/>
    </xf>
    <xf numFmtId="1" fontId="12" fillId="6" borderId="11" xfId="0" applyNumberFormat="1" applyFont="1" applyFill="1" applyBorder="1" applyAlignment="1">
      <alignment horizontal="center"/>
    </xf>
    <xf numFmtId="4" fontId="10" fillId="4" borderId="12" xfId="0" applyNumberFormat="1" applyFont="1" applyFill="1" applyBorder="1"/>
    <xf numFmtId="0" fontId="11" fillId="4" borderId="11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4" fontId="10" fillId="2" borderId="15" xfId="0" applyNumberFormat="1" applyFont="1" applyFill="1" applyBorder="1"/>
    <xf numFmtId="4" fontId="10" fillId="2" borderId="16" xfId="0" applyNumberFormat="1" applyFont="1" applyFill="1" applyBorder="1"/>
    <xf numFmtId="4" fontId="13" fillId="3" borderId="1" xfId="0" applyNumberFormat="1" applyFont="1" applyFill="1" applyBorder="1"/>
    <xf numFmtId="4" fontId="10" fillId="2" borderId="17" xfId="0" applyNumberFormat="1" applyFont="1" applyFill="1" applyBorder="1"/>
    <xf numFmtId="0" fontId="10" fillId="3" borderId="1" xfId="0" applyFont="1" applyFill="1" applyBorder="1"/>
    <xf numFmtId="4" fontId="10" fillId="4" borderId="1" xfId="0" applyNumberFormat="1" applyFont="1" applyFill="1" applyBorder="1" applyAlignment="1">
      <alignment horizontal="center"/>
    </xf>
    <xf numFmtId="4" fontId="13" fillId="8" borderId="0" xfId="0" applyNumberFormat="1" applyFont="1" applyFill="1"/>
    <xf numFmtId="0" fontId="12" fillId="4" borderId="1" xfId="0" applyFont="1" applyFill="1" applyBorder="1" applyAlignment="1">
      <alignment horizontal="right"/>
    </xf>
    <xf numFmtId="0" fontId="13" fillId="8" borderId="0" xfId="0" applyFont="1" applyFill="1"/>
    <xf numFmtId="4" fontId="10" fillId="4" borderId="3" xfId="0" applyNumberFormat="1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1" fontId="10" fillId="3" borderId="18" xfId="0" applyNumberFormat="1" applyFont="1" applyFill="1" applyBorder="1"/>
    <xf numFmtId="0" fontId="8" fillId="3" borderId="18" xfId="0" applyFont="1" applyFill="1" applyBorder="1"/>
    <xf numFmtId="2" fontId="10" fillId="3" borderId="18" xfId="0" applyNumberFormat="1" applyFont="1" applyFill="1" applyBorder="1" applyAlignment="1">
      <alignment horizontal="center"/>
    </xf>
    <xf numFmtId="0" fontId="17" fillId="0" borderId="0" xfId="0" applyFont="1"/>
    <xf numFmtId="1" fontId="18" fillId="0" borderId="0" xfId="0" applyNumberFormat="1" applyFont="1"/>
    <xf numFmtId="1" fontId="19" fillId="0" borderId="0" xfId="0" applyNumberFormat="1" applyFont="1"/>
    <xf numFmtId="1" fontId="18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center"/>
    </xf>
    <xf numFmtId="1" fontId="13" fillId="0" borderId="0" xfId="0" applyNumberFormat="1" applyFont="1" applyAlignment="1" applyProtection="1">
      <alignment horizontal="center"/>
      <protection locked="0"/>
    </xf>
    <xf numFmtId="1" fontId="18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/>
    <xf numFmtId="0" fontId="0" fillId="3" borderId="1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17" fillId="9" borderId="1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0" fillId="0" borderId="1" xfId="0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1" fontId="0" fillId="3" borderId="11" xfId="0" applyNumberFormat="1" applyFill="1" applyBorder="1" applyAlignment="1">
      <alignment horizontal="center"/>
    </xf>
    <xf numFmtId="1" fontId="0" fillId="9" borderId="11" xfId="0" applyNumberFormat="1" applyFill="1" applyBorder="1" applyAlignment="1">
      <alignment horizontal="center"/>
    </xf>
    <xf numFmtId="1" fontId="0" fillId="0" borderId="0" xfId="0" applyNumberFormat="1"/>
    <xf numFmtId="1" fontId="0" fillId="0" borderId="11" xfId="0" applyNumberFormat="1" applyBorder="1" applyAlignment="1">
      <alignment horizontal="center"/>
    </xf>
    <xf numFmtId="1" fontId="21" fillId="3" borderId="0" xfId="0" applyNumberFormat="1" applyFont="1" applyFill="1"/>
    <xf numFmtId="0" fontId="20" fillId="0" borderId="1" xfId="0" applyFont="1" applyBorder="1"/>
    <xf numFmtId="164" fontId="12" fillId="3" borderId="0" xfId="0" applyNumberFormat="1" applyFont="1" applyFill="1" applyAlignment="1">
      <alignment horizontal="right"/>
    </xf>
    <xf numFmtId="1" fontId="12" fillId="3" borderId="0" xfId="0" applyNumberFormat="1" applyFont="1" applyFill="1"/>
    <xf numFmtId="0" fontId="6" fillId="0" borderId="0" xfId="0" applyFont="1" applyAlignment="1">
      <alignment wrapText="1"/>
    </xf>
    <xf numFmtId="0" fontId="6" fillId="0" borderId="0" xfId="0" quotePrefix="1" applyFont="1"/>
    <xf numFmtId="0" fontId="22" fillId="0" borderId="0" xfId="0" applyFont="1"/>
    <xf numFmtId="2" fontId="6" fillId="0" borderId="0" xfId="0" applyNumberFormat="1" applyFont="1"/>
    <xf numFmtId="2" fontId="0" fillId="0" borderId="0" xfId="0" applyNumberFormat="1"/>
    <xf numFmtId="1" fontId="0" fillId="10" borderId="11" xfId="0" applyNumberFormat="1" applyFill="1" applyBorder="1" applyAlignment="1">
      <alignment horizontal="center"/>
    </xf>
    <xf numFmtId="1" fontId="13" fillId="3" borderId="19" xfId="0" applyNumberFormat="1" applyFont="1" applyFill="1" applyBorder="1" applyAlignment="1">
      <alignment horizontal="center"/>
    </xf>
    <xf numFmtId="1" fontId="12" fillId="3" borderId="0" xfId="0" applyNumberFormat="1" applyFont="1" applyFill="1" applyAlignment="1">
      <alignment horizontal="center"/>
    </xf>
    <xf numFmtId="0" fontId="8" fillId="3" borderId="0" xfId="0" applyFont="1" applyFill="1"/>
    <xf numFmtId="4" fontId="10" fillId="0" borderId="15" xfId="0" applyNumberFormat="1" applyFont="1" applyBorder="1"/>
    <xf numFmtId="4" fontId="13" fillId="0" borderId="1" xfId="0" applyNumberFormat="1" applyFont="1" applyBorder="1"/>
    <xf numFmtId="4" fontId="10" fillId="0" borderId="6" xfId="0" applyNumberFormat="1" applyFont="1" applyBorder="1"/>
    <xf numFmtId="0" fontId="5" fillId="0" borderId="0" xfId="0" applyFont="1"/>
    <xf numFmtId="0" fontId="5" fillId="0" borderId="0" xfId="0" quotePrefix="1" applyFont="1"/>
    <xf numFmtId="43" fontId="17" fillId="9" borderId="11" xfId="1" applyFont="1" applyFill="1" applyBorder="1" applyAlignment="1" applyProtection="1">
      <alignment horizontal="center"/>
      <protection locked="0"/>
    </xf>
    <xf numFmtId="43" fontId="0" fillId="0" borderId="0" xfId="1" applyFont="1"/>
    <xf numFmtId="0" fontId="24" fillId="2" borderId="11" xfId="0" applyFont="1" applyFill="1" applyBorder="1" applyAlignment="1">
      <alignment horizontal="left"/>
    </xf>
    <xf numFmtId="0" fontId="24" fillId="4" borderId="11" xfId="0" applyFont="1" applyFill="1" applyBorder="1" applyAlignment="1">
      <alignment horizontal="left"/>
    </xf>
    <xf numFmtId="165" fontId="0" fillId="9" borderId="11" xfId="0" applyNumberFormat="1" applyFill="1" applyBorder="1" applyAlignment="1">
      <alignment horizontal="center"/>
    </xf>
    <xf numFmtId="166" fontId="0" fillId="3" borderId="11" xfId="0" applyNumberFormat="1" applyFill="1" applyBorder="1" applyAlignment="1">
      <alignment horizontal="center"/>
    </xf>
    <xf numFmtId="2" fontId="10" fillId="3" borderId="1" xfId="4" applyNumberFormat="1" applyFont="1" applyFill="1" applyAlignment="1">
      <alignment horizontal="center"/>
    </xf>
    <xf numFmtId="2" fontId="10" fillId="3" borderId="18" xfId="4" applyNumberFormat="1" applyFont="1" applyFill="1" applyBorder="1" applyAlignment="1">
      <alignment horizontal="center"/>
    </xf>
    <xf numFmtId="0" fontId="17" fillId="9" borderId="1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2" fillId="0" borderId="0" xfId="0" quotePrefix="1" applyFont="1"/>
    <xf numFmtId="0" fontId="1" fillId="0" borderId="0" xfId="0" applyFont="1" applyAlignment="1">
      <alignment wrapText="1"/>
    </xf>
    <xf numFmtId="1" fontId="13" fillId="3" borderId="19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" fontId="12" fillId="3" borderId="0" xfId="0" applyNumberFormat="1" applyFont="1" applyFill="1" applyAlignment="1">
      <alignment horizontal="center"/>
    </xf>
    <xf numFmtId="0" fontId="8" fillId="3" borderId="0" xfId="0" applyFont="1" applyFill="1"/>
    <xf numFmtId="0" fontId="22" fillId="0" borderId="0" xfId="0" applyFont="1" applyAlignment="1">
      <alignment horizontal="center"/>
    </xf>
  </cellXfs>
  <cellStyles count="6">
    <cellStyle name="Normaali" xfId="0" builtinId="0"/>
    <cellStyle name="Normaali 2" xfId="2" xr:uid="{BBCB3622-07BF-47A7-9A3E-A5D4F7FB354C}"/>
    <cellStyle name="Normaali 3" xfId="4" xr:uid="{3CB7FB2B-8AF6-47DD-803A-CBC341F8D077}"/>
    <cellStyle name="Pilkku" xfId="1" builtinId="3"/>
    <cellStyle name="Pilkku 2" xfId="3" xr:uid="{4CFC9F66-72EC-401E-B4FA-757E3A8EE44A}"/>
    <cellStyle name="Pilkku 3" xfId="5" xr:uid="{1F607F66-90BD-4F52-8160-1E61CC4045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339405</xdr:colOff>
      <xdr:row>0</xdr:row>
      <xdr:rowOff>176388</xdr:rowOff>
    </xdr:from>
    <xdr:to>
      <xdr:col>2</xdr:col>
      <xdr:colOff>211666</xdr:colOff>
      <xdr:row>7</xdr:row>
      <xdr:rowOff>44534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46B9E5-264A-4B83-B22D-66CDE1549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80" y="176388"/>
          <a:ext cx="710461" cy="11349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rpi Sormunen" id="{ABA8F68D-F473-4C83-813F-F7AD206443AE}" userId="Virpi Sormunen" providerId="None"/>
  <person displayName="Virpi Sormunen" id="{6C14D238-08F8-E143-901E-D5C23463CE99}" userId="S::virpi.sormunen@caverion.com::f5bd539b-3ece-4a66-aa62-53af95d1b4b4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4-04-07T05:36:03.20" personId="{6C14D238-08F8-E143-901E-D5C23463CE99}" id="{E2B84AB7-E7B9-4579-9FCC-376976F826A6}">
    <text xml:space="preserve">Porvoon jäähinnat vahvistetaan kesällä
</text>
  </threadedComment>
  <threadedComment ref="U13" dT="2026-02-19T07:15:17.73" personId="{ABA8F68D-F473-4C83-813F-F7AD206443AE}" id="{1EC9A6F7-595B-4791-9451-A8B495C71AE8}">
    <text>Päivitä kaava tai kirjoita summa kaavan päälle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750A-0C7C-5E4E-96FF-B9A7D0725FC3}">
  <sheetPr>
    <tabColor rgb="FFFFC000"/>
  </sheetPr>
  <dimension ref="A1:AA29"/>
  <sheetViews>
    <sheetView zoomScale="80" zoomScaleNormal="80" workbookViewId="0">
      <selection activeCell="E36" sqref="E36"/>
    </sheetView>
  </sheetViews>
  <sheetFormatPr defaultColWidth="11.44140625" defaultRowHeight="14.4" x14ac:dyDescent="0.3"/>
  <cols>
    <col min="3" max="3" width="15" customWidth="1"/>
    <col min="7" max="7" width="5.44140625" customWidth="1"/>
    <col min="10" max="10" width="6.33203125" customWidth="1"/>
    <col min="11" max="11" width="11.44140625" customWidth="1"/>
    <col min="13" max="13" width="5.44140625" customWidth="1"/>
    <col min="16" max="16" width="5.44140625" customWidth="1"/>
    <col min="17" max="17" width="11" customWidth="1"/>
    <col min="18" max="19" width="5.44140625" customWidth="1"/>
    <col min="20" max="20" width="10.44140625" customWidth="1"/>
    <col min="21" max="21" width="12" customWidth="1"/>
    <col min="23" max="23" width="4.6640625" customWidth="1"/>
    <col min="24" max="24" width="4.88671875" customWidth="1"/>
    <col min="25" max="25" width="12.6640625" customWidth="1"/>
    <col min="26" max="26" width="4.44140625" customWidth="1"/>
  </cols>
  <sheetData>
    <row r="1" spans="1:25" x14ac:dyDescent="0.3">
      <c r="J1" s="98"/>
    </row>
    <row r="2" spans="1:25" x14ac:dyDescent="0.3">
      <c r="L2" s="86"/>
    </row>
    <row r="3" spans="1:25" x14ac:dyDescent="0.3">
      <c r="A3" s="80" t="s">
        <v>82</v>
      </c>
      <c r="B3" s="80"/>
      <c r="C3" s="80" t="s">
        <v>83</v>
      </c>
      <c r="D3" s="83">
        <v>57.5</v>
      </c>
      <c r="L3" s="86"/>
    </row>
    <row r="4" spans="1:25" x14ac:dyDescent="0.3">
      <c r="A4" s="80"/>
      <c r="B4" s="80"/>
      <c r="C4" s="80" t="s">
        <v>84</v>
      </c>
      <c r="D4" s="83">
        <v>44.6</v>
      </c>
    </row>
    <row r="5" spans="1:25" x14ac:dyDescent="0.3">
      <c r="A5" s="80"/>
      <c r="B5" s="80"/>
      <c r="C5" s="80" t="s">
        <v>85</v>
      </c>
      <c r="D5" s="83">
        <v>44.6</v>
      </c>
      <c r="Y5" s="76"/>
    </row>
    <row r="6" spans="1:25" x14ac:dyDescent="0.3">
      <c r="A6" s="80"/>
      <c r="B6" s="80"/>
      <c r="C6" t="s">
        <v>86</v>
      </c>
      <c r="D6" s="83">
        <v>44.6</v>
      </c>
      <c r="Y6" s="77"/>
    </row>
    <row r="7" spans="1:25" x14ac:dyDescent="0.3">
      <c r="A7" t="s">
        <v>111</v>
      </c>
      <c r="B7" s="80"/>
      <c r="C7" s="80" t="s">
        <v>113</v>
      </c>
      <c r="D7" s="83">
        <v>50</v>
      </c>
      <c r="J7" s="99"/>
      <c r="K7" s="97"/>
      <c r="T7" s="98" t="s">
        <v>100</v>
      </c>
      <c r="U7" s="98"/>
      <c r="V7" s="98"/>
    </row>
    <row r="8" spans="1:25" x14ac:dyDescent="0.3">
      <c r="D8" s="118"/>
      <c r="J8" s="100"/>
      <c r="K8" s="97"/>
      <c r="T8" s="110"/>
      <c r="U8" s="108" t="s">
        <v>101</v>
      </c>
      <c r="Y8" s="78"/>
    </row>
    <row r="9" spans="1:25" x14ac:dyDescent="0.3">
      <c r="J9" s="100"/>
      <c r="K9" s="97"/>
      <c r="T9" s="110"/>
      <c r="U9" s="120" t="s">
        <v>115</v>
      </c>
    </row>
    <row r="10" spans="1:25" x14ac:dyDescent="0.3">
      <c r="J10" s="100"/>
      <c r="K10" s="97"/>
      <c r="T10" s="110"/>
      <c r="U10" s="109" t="s">
        <v>102</v>
      </c>
    </row>
    <row r="11" spans="1:25" x14ac:dyDescent="0.3">
      <c r="J11" s="100"/>
      <c r="K11" s="97"/>
      <c r="T11" s="111"/>
    </row>
    <row r="12" spans="1:25" x14ac:dyDescent="0.3">
      <c r="T12" s="126" t="s">
        <v>93</v>
      </c>
      <c r="U12" s="126"/>
    </row>
    <row r="13" spans="1:25" ht="43.2" x14ac:dyDescent="0.3">
      <c r="E13" t="s">
        <v>72</v>
      </c>
      <c r="F13" s="96" t="s">
        <v>90</v>
      </c>
      <c r="H13" t="s">
        <v>72</v>
      </c>
      <c r="I13" s="96" t="s">
        <v>91</v>
      </c>
      <c r="K13" t="s">
        <v>72</v>
      </c>
      <c r="L13" s="96" t="s">
        <v>92</v>
      </c>
      <c r="N13" t="s">
        <v>72</v>
      </c>
      <c r="O13" s="119" t="s">
        <v>114</v>
      </c>
      <c r="Q13" s="121" t="s">
        <v>120</v>
      </c>
      <c r="T13" s="96" t="s">
        <v>94</v>
      </c>
      <c r="U13" s="96" t="s">
        <v>95</v>
      </c>
    </row>
    <row r="14" spans="1:25" x14ac:dyDescent="0.3">
      <c r="A14" s="72" t="s">
        <v>73</v>
      </c>
      <c r="D14" s="72" t="s">
        <v>13</v>
      </c>
      <c r="E14" s="115"/>
      <c r="F14" s="89">
        <f>+E14*$D$3</f>
        <v>0</v>
      </c>
      <c r="H14" s="81"/>
      <c r="I14" s="82">
        <f>+H14*$D$4</f>
        <v>0</v>
      </c>
      <c r="K14" s="81"/>
      <c r="L14" s="82">
        <f>+K14*$D$5</f>
        <v>0</v>
      </c>
      <c r="N14" s="81"/>
      <c r="O14" s="82">
        <f>+N14*$D$7</f>
        <v>0</v>
      </c>
      <c r="Q14" s="101">
        <f>+F14+I14+L14+O14</f>
        <v>0</v>
      </c>
      <c r="T14" s="82"/>
      <c r="U14" s="82"/>
      <c r="V14" s="73"/>
      <c r="W14" s="74"/>
      <c r="X14" s="74"/>
    </row>
    <row r="15" spans="1:25" x14ac:dyDescent="0.3">
      <c r="A15" s="72" t="s">
        <v>74</v>
      </c>
      <c r="D15" s="72" t="s">
        <v>75</v>
      </c>
      <c r="E15" s="115"/>
      <c r="F15" s="89">
        <f t="shared" ref="F15:F25" si="0">+E15*$D$3</f>
        <v>0</v>
      </c>
      <c r="H15" s="81"/>
      <c r="I15" s="82">
        <f t="shared" ref="I15:I25" si="1">+H15*$D$4</f>
        <v>0</v>
      </c>
      <c r="K15" s="81"/>
      <c r="L15" s="82">
        <f>+K15*$D$5</f>
        <v>0</v>
      </c>
      <c r="N15" s="81"/>
      <c r="O15" s="82">
        <f t="shared" ref="O15:O25" si="2">+N15*$D$7</f>
        <v>0</v>
      </c>
      <c r="Q15" s="101">
        <f t="shared" ref="Q15:Q25" si="3">+F15+I15+L15+O15</f>
        <v>0</v>
      </c>
      <c r="T15" s="82"/>
      <c r="U15" s="82"/>
      <c r="V15" s="75"/>
      <c r="W15" s="76"/>
      <c r="X15" s="76"/>
    </row>
    <row r="16" spans="1:25" x14ac:dyDescent="0.3">
      <c r="D16" s="72" t="s">
        <v>15</v>
      </c>
      <c r="E16" s="115"/>
      <c r="F16" s="89">
        <f t="shared" si="0"/>
        <v>0</v>
      </c>
      <c r="G16" s="77"/>
      <c r="H16" s="81"/>
      <c r="I16" s="82">
        <f t="shared" si="1"/>
        <v>0</v>
      </c>
      <c r="J16" s="77"/>
      <c r="K16" s="81"/>
      <c r="L16" s="82">
        <f t="shared" ref="L16:L25" si="4">+K16*$D$5</f>
        <v>0</v>
      </c>
      <c r="M16" s="77"/>
      <c r="N16" s="81"/>
      <c r="O16" s="82">
        <f t="shared" si="2"/>
        <v>0</v>
      </c>
      <c r="P16" s="77"/>
      <c r="Q16" s="101">
        <f t="shared" si="3"/>
        <v>0</v>
      </c>
      <c r="R16" s="77"/>
      <c r="S16" s="77"/>
      <c r="T16" s="82"/>
      <c r="U16" s="82"/>
      <c r="V16" s="77"/>
      <c r="W16" s="77"/>
      <c r="X16" s="77"/>
    </row>
    <row r="17" spans="1:27" x14ac:dyDescent="0.3">
      <c r="A17" t="s">
        <v>76</v>
      </c>
      <c r="D17" s="72" t="s">
        <v>16</v>
      </c>
      <c r="E17" s="115"/>
      <c r="F17" s="89">
        <f t="shared" si="0"/>
        <v>0</v>
      </c>
      <c r="G17" s="78"/>
      <c r="H17" s="81"/>
      <c r="I17" s="82">
        <f t="shared" si="1"/>
        <v>0</v>
      </c>
      <c r="J17" s="78"/>
      <c r="K17" s="81"/>
      <c r="L17" s="82">
        <f t="shared" si="4"/>
        <v>0</v>
      </c>
      <c r="M17" s="78"/>
      <c r="N17" s="81"/>
      <c r="O17" s="82">
        <f t="shared" si="2"/>
        <v>0</v>
      </c>
      <c r="P17" s="78"/>
      <c r="Q17" s="101">
        <f t="shared" si="3"/>
        <v>0</v>
      </c>
      <c r="R17" s="78"/>
      <c r="S17" s="78"/>
      <c r="T17" s="82"/>
      <c r="U17" s="82"/>
      <c r="V17" s="78"/>
      <c r="W17" s="78"/>
      <c r="X17" s="78"/>
    </row>
    <row r="18" spans="1:27" x14ac:dyDescent="0.3">
      <c r="A18" t="s">
        <v>77</v>
      </c>
      <c r="D18" s="72" t="s">
        <v>17</v>
      </c>
      <c r="E18" s="115"/>
      <c r="F18" s="89">
        <f t="shared" si="0"/>
        <v>0</v>
      </c>
      <c r="G18" s="86"/>
      <c r="H18" s="81"/>
      <c r="I18" s="82">
        <f t="shared" si="1"/>
        <v>0</v>
      </c>
      <c r="J18" s="86"/>
      <c r="K18" s="81"/>
      <c r="L18" s="82">
        <f t="shared" si="4"/>
        <v>0</v>
      </c>
      <c r="M18" s="86"/>
      <c r="N18" s="81"/>
      <c r="O18" s="82">
        <f t="shared" si="2"/>
        <v>0</v>
      </c>
      <c r="P18" s="86"/>
      <c r="Q18" s="101">
        <f t="shared" si="3"/>
        <v>0</v>
      </c>
      <c r="R18" s="86"/>
      <c r="S18" s="86"/>
      <c r="T18" s="82"/>
      <c r="U18" s="82"/>
      <c r="V18" s="86"/>
    </row>
    <row r="19" spans="1:27" x14ac:dyDescent="0.3">
      <c r="A19" s="84" t="s">
        <v>87</v>
      </c>
      <c r="D19" s="72" t="s">
        <v>18</v>
      </c>
      <c r="E19" s="115"/>
      <c r="F19" s="89">
        <f t="shared" si="0"/>
        <v>0</v>
      </c>
      <c r="G19" s="86"/>
      <c r="H19" s="81"/>
      <c r="I19" s="82">
        <f t="shared" si="1"/>
        <v>0</v>
      </c>
      <c r="J19" s="86"/>
      <c r="K19" s="81"/>
      <c r="L19" s="82">
        <f t="shared" si="4"/>
        <v>0</v>
      </c>
      <c r="M19" s="86"/>
      <c r="N19" s="81"/>
      <c r="O19" s="82">
        <f t="shared" si="2"/>
        <v>0</v>
      </c>
      <c r="P19" s="86"/>
      <c r="Q19" s="101">
        <f t="shared" si="3"/>
        <v>0</v>
      </c>
      <c r="R19" s="86"/>
      <c r="S19" s="86"/>
      <c r="T19" s="82"/>
      <c r="U19" s="114">
        <f>+T19*$T$8</f>
        <v>0</v>
      </c>
      <c r="V19" s="86"/>
      <c r="W19" s="87"/>
      <c r="X19" s="86"/>
      <c r="Y19" s="86"/>
      <c r="Z19" s="86"/>
      <c r="AA19" s="86"/>
    </row>
    <row r="20" spans="1:27" x14ac:dyDescent="0.3">
      <c r="D20" s="72" t="s">
        <v>19</v>
      </c>
      <c r="E20" s="115"/>
      <c r="F20" s="89">
        <f t="shared" si="0"/>
        <v>0</v>
      </c>
      <c r="G20" s="86"/>
      <c r="H20" s="81"/>
      <c r="I20" s="82">
        <f t="shared" si="1"/>
        <v>0</v>
      </c>
      <c r="J20" s="86"/>
      <c r="K20" s="81"/>
      <c r="L20" s="82">
        <f t="shared" si="4"/>
        <v>0</v>
      </c>
      <c r="M20" s="86"/>
      <c r="N20" s="81"/>
      <c r="O20" s="82">
        <f t="shared" si="2"/>
        <v>0</v>
      </c>
      <c r="P20" s="86"/>
      <c r="Q20" s="101">
        <f t="shared" si="3"/>
        <v>0</v>
      </c>
      <c r="R20" s="86"/>
      <c r="S20" s="86"/>
      <c r="T20" s="82"/>
      <c r="U20" s="114">
        <f t="shared" ref="U20" si="5">+T20*$T$8</f>
        <v>0</v>
      </c>
      <c r="V20" s="86"/>
    </row>
    <row r="21" spans="1:27" x14ac:dyDescent="0.3">
      <c r="D21" s="72" t="s">
        <v>20</v>
      </c>
      <c r="E21" s="115"/>
      <c r="F21" s="89">
        <f t="shared" si="0"/>
        <v>0</v>
      </c>
      <c r="G21" s="86"/>
      <c r="H21" s="81"/>
      <c r="I21" s="82">
        <f t="shared" si="1"/>
        <v>0</v>
      </c>
      <c r="J21" s="86"/>
      <c r="K21" s="81"/>
      <c r="L21" s="82">
        <f t="shared" si="4"/>
        <v>0</v>
      </c>
      <c r="M21" s="86"/>
      <c r="N21" s="81"/>
      <c r="O21" s="82">
        <f>+N21*$D$7</f>
        <v>0</v>
      </c>
      <c r="P21" s="86"/>
      <c r="Q21" s="101">
        <f t="shared" si="3"/>
        <v>0</v>
      </c>
      <c r="R21" s="86"/>
      <c r="S21" s="86"/>
      <c r="T21" s="82"/>
      <c r="U21" s="114">
        <f>+T21*$T$8</f>
        <v>0</v>
      </c>
      <c r="V21" s="86"/>
    </row>
    <row r="22" spans="1:27" x14ac:dyDescent="0.3">
      <c r="D22" s="72" t="s">
        <v>21</v>
      </c>
      <c r="E22" s="115"/>
      <c r="F22" s="89">
        <f t="shared" si="0"/>
        <v>0</v>
      </c>
      <c r="G22" s="86"/>
      <c r="H22" s="81"/>
      <c r="I22" s="82">
        <f>+H22*$D$4</f>
        <v>0</v>
      </c>
      <c r="J22" s="86"/>
      <c r="K22" s="81"/>
      <c r="L22" s="82">
        <f>+K22*$D$5</f>
        <v>0</v>
      </c>
      <c r="M22" s="86"/>
      <c r="N22" s="88"/>
      <c r="O22" s="82">
        <f t="shared" si="2"/>
        <v>0</v>
      </c>
      <c r="P22" s="86"/>
      <c r="Q22" s="101">
        <f t="shared" si="3"/>
        <v>0</v>
      </c>
      <c r="R22" s="86"/>
      <c r="S22" s="86"/>
      <c r="T22" s="82"/>
      <c r="U22" s="114">
        <f t="shared" ref="U22:U25" si="6">+T22*$T$8</f>
        <v>0</v>
      </c>
      <c r="V22" s="86"/>
    </row>
    <row r="23" spans="1:27" x14ac:dyDescent="0.3">
      <c r="D23" s="72" t="s">
        <v>22</v>
      </c>
      <c r="E23" s="115"/>
      <c r="F23" s="89">
        <f t="shared" si="0"/>
        <v>0</v>
      </c>
      <c r="G23" s="86"/>
      <c r="H23" s="81"/>
      <c r="I23" s="82">
        <f t="shared" si="1"/>
        <v>0</v>
      </c>
      <c r="J23" s="86"/>
      <c r="K23" s="81"/>
      <c r="L23" s="82">
        <f t="shared" si="4"/>
        <v>0</v>
      </c>
      <c r="M23" s="86"/>
      <c r="N23" s="88"/>
      <c r="O23" s="82">
        <f t="shared" si="2"/>
        <v>0</v>
      </c>
      <c r="P23" s="86"/>
      <c r="Q23" s="101">
        <f>+F23+I23+L23+O23</f>
        <v>0</v>
      </c>
      <c r="R23" s="86"/>
      <c r="S23" s="86"/>
      <c r="T23" s="82"/>
      <c r="U23" s="114">
        <f t="shared" si="6"/>
        <v>0</v>
      </c>
      <c r="V23" s="86"/>
    </row>
    <row r="24" spans="1:27" x14ac:dyDescent="0.3">
      <c r="D24" s="72" t="s">
        <v>23</v>
      </c>
      <c r="E24" s="115"/>
      <c r="F24" s="89">
        <f t="shared" si="0"/>
        <v>0</v>
      </c>
      <c r="G24" s="86"/>
      <c r="H24" s="81"/>
      <c r="I24" s="82">
        <f t="shared" si="1"/>
        <v>0</v>
      </c>
      <c r="J24" s="86"/>
      <c r="K24" s="81"/>
      <c r="L24" s="82">
        <f t="shared" si="4"/>
        <v>0</v>
      </c>
      <c r="M24" s="86"/>
      <c r="N24" s="88"/>
      <c r="O24" s="82">
        <f t="shared" si="2"/>
        <v>0</v>
      </c>
      <c r="P24" s="86"/>
      <c r="Q24" s="101">
        <f t="shared" si="3"/>
        <v>0</v>
      </c>
      <c r="R24" s="86"/>
      <c r="S24" s="86"/>
      <c r="T24" s="82"/>
      <c r="U24" s="114">
        <f t="shared" si="6"/>
        <v>0</v>
      </c>
      <c r="V24" s="86"/>
    </row>
    <row r="25" spans="1:27" x14ac:dyDescent="0.3">
      <c r="D25" s="72" t="s">
        <v>78</v>
      </c>
      <c r="E25" s="115"/>
      <c r="F25" s="89">
        <f t="shared" si="0"/>
        <v>0</v>
      </c>
      <c r="G25" s="86"/>
      <c r="H25" s="81"/>
      <c r="I25" s="82">
        <f t="shared" si="1"/>
        <v>0</v>
      </c>
      <c r="J25" s="86"/>
      <c r="K25" s="81"/>
      <c r="L25" s="82">
        <f t="shared" si="4"/>
        <v>0</v>
      </c>
      <c r="M25" s="86"/>
      <c r="N25" s="88"/>
      <c r="O25" s="82">
        <f t="shared" si="2"/>
        <v>0</v>
      </c>
      <c r="P25" s="86"/>
      <c r="Q25" s="101">
        <f t="shared" si="3"/>
        <v>0</v>
      </c>
      <c r="R25" s="86"/>
      <c r="S25" s="86"/>
      <c r="T25" s="82"/>
      <c r="U25" s="114">
        <f t="shared" si="6"/>
        <v>0</v>
      </c>
      <c r="V25" s="86"/>
      <c r="W25" s="86"/>
    </row>
    <row r="26" spans="1:27" x14ac:dyDescent="0.3">
      <c r="D26" s="72" t="s">
        <v>79</v>
      </c>
      <c r="E26" s="91">
        <f>SUM(E14:E25)</f>
        <v>0</v>
      </c>
      <c r="F26" s="91">
        <f>SUM(F14:F25)</f>
        <v>0</v>
      </c>
      <c r="G26" s="86"/>
      <c r="H26" s="79">
        <f>SUM(H14:H25)</f>
        <v>0</v>
      </c>
      <c r="I26" s="79">
        <f>SUM(I14:I25)</f>
        <v>0</v>
      </c>
      <c r="J26" s="86"/>
      <c r="K26" s="79">
        <f>SUM(K14:K25)</f>
        <v>0</v>
      </c>
      <c r="L26" s="79">
        <f>SUM(L14:L25)</f>
        <v>0</v>
      </c>
      <c r="M26" s="86"/>
      <c r="N26" s="79"/>
      <c r="O26" s="79">
        <f>SUM(O14:O25)</f>
        <v>0</v>
      </c>
      <c r="P26" s="86"/>
      <c r="Q26" s="88">
        <f>SUM(Q14:Q25)</f>
        <v>0</v>
      </c>
      <c r="R26" s="86"/>
      <c r="S26" s="86"/>
      <c r="T26" s="79">
        <f>SUM(T14:T25)</f>
        <v>0</v>
      </c>
      <c r="U26" s="79">
        <f>SUM(U14:U25)</f>
        <v>0</v>
      </c>
      <c r="V26" s="86"/>
    </row>
    <row r="27" spans="1:27" x14ac:dyDescent="0.3">
      <c r="G27" s="86"/>
      <c r="J27" s="86"/>
      <c r="M27" s="86"/>
      <c r="P27" s="86"/>
      <c r="Q27" s="86"/>
      <c r="R27" s="86"/>
      <c r="S27" s="86"/>
      <c r="T27" s="86"/>
      <c r="U27" s="86"/>
      <c r="V27" s="86"/>
    </row>
    <row r="28" spans="1:27" x14ac:dyDescent="0.3">
      <c r="C28" s="72" t="s">
        <v>80</v>
      </c>
      <c r="E28" s="90">
        <f>E26+H26+K26+N26</f>
        <v>0</v>
      </c>
      <c r="G28" s="93"/>
      <c r="J28" s="93"/>
      <c r="M28" s="93"/>
      <c r="P28" s="93"/>
      <c r="Q28" s="93"/>
      <c r="R28" s="93"/>
      <c r="S28" s="93"/>
      <c r="T28" s="93"/>
      <c r="U28" s="93"/>
    </row>
    <row r="29" spans="1:27" x14ac:dyDescent="0.3">
      <c r="C29" t="s">
        <v>81</v>
      </c>
      <c r="E29" s="90">
        <f>F26+I26+L26+O26</f>
        <v>0</v>
      </c>
    </row>
  </sheetData>
  <mergeCells count="1">
    <mergeCell ref="T12:U12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D7DF-036D-40CC-8FA9-04BEFF1B8D0F}">
  <sheetPr>
    <tabColor rgb="FF002060"/>
  </sheetPr>
  <dimension ref="A1:AD997"/>
  <sheetViews>
    <sheetView tabSelected="1" zoomScale="90" zoomScaleNormal="90" workbookViewId="0">
      <selection activeCell="O8" sqref="O8"/>
    </sheetView>
  </sheetViews>
  <sheetFormatPr defaultColWidth="14.44140625" defaultRowHeight="15" customHeight="1" x14ac:dyDescent="0.25"/>
  <cols>
    <col min="1" max="1" width="5" style="1" customWidth="1"/>
    <col min="2" max="2" width="7.44140625" style="1" customWidth="1"/>
    <col min="3" max="3" width="8.6640625" style="1" customWidth="1"/>
    <col min="4" max="4" width="33.88671875" style="1" customWidth="1"/>
    <col min="5" max="5" width="27.33203125" style="1" customWidth="1"/>
    <col min="6" max="16" width="8.33203125" style="1" customWidth="1"/>
    <col min="17" max="17" width="9.109375" style="1" customWidth="1"/>
    <col min="18" max="18" width="8.33203125" style="1" customWidth="1"/>
    <col min="19" max="19" width="8.88671875" style="21" customWidth="1"/>
    <col min="20" max="25" width="8.6640625" style="104" customWidth="1"/>
    <col min="26" max="30" width="14.44140625" style="104"/>
    <col min="31" max="16384" width="14.44140625" style="1"/>
  </cols>
  <sheetData>
    <row r="1" spans="1:19" s="104" customFormat="1" ht="14.25" customHeight="1" thickBot="1" x14ac:dyDescent="0.35">
      <c r="A1" s="4"/>
      <c r="B1" s="5"/>
      <c r="C1" s="6"/>
      <c r="D1" s="11" t="s">
        <v>62</v>
      </c>
      <c r="E1" s="30" t="s">
        <v>118</v>
      </c>
      <c r="F1" s="15"/>
      <c r="G1" s="122" t="s">
        <v>99</v>
      </c>
      <c r="H1" s="123"/>
      <c r="I1" s="102" t="s">
        <v>119</v>
      </c>
      <c r="J1" s="102" t="s">
        <v>121</v>
      </c>
      <c r="K1" s="102" t="s">
        <v>89</v>
      </c>
      <c r="L1" s="7"/>
      <c r="M1" s="95"/>
      <c r="N1" s="94"/>
      <c r="O1" s="124"/>
      <c r="P1" s="125"/>
      <c r="Q1" s="103"/>
      <c r="R1" s="9"/>
      <c r="S1" s="21"/>
    </row>
    <row r="2" spans="1:19" s="104" customFormat="1" ht="14.25" customHeight="1" thickTop="1" x14ac:dyDescent="0.3">
      <c r="A2" s="4"/>
      <c r="B2" s="5"/>
      <c r="C2" s="6"/>
      <c r="D2" s="11" t="s">
        <v>53</v>
      </c>
      <c r="E2" s="53" t="s">
        <v>116</v>
      </c>
      <c r="F2" s="15"/>
      <c r="G2" s="7" t="s">
        <v>66</v>
      </c>
      <c r="H2" s="85"/>
      <c r="I2" s="50">
        <v>50</v>
      </c>
      <c r="J2" s="116">
        <v>50</v>
      </c>
      <c r="K2" s="49">
        <f>+$E$3*I2</f>
        <v>0</v>
      </c>
      <c r="L2" s="7"/>
      <c r="M2" s="7"/>
      <c r="N2" s="7"/>
      <c r="O2" s="103"/>
      <c r="Q2" s="103"/>
      <c r="R2" s="9"/>
      <c r="S2" s="21"/>
    </row>
    <row r="3" spans="1:19" s="104" customFormat="1" ht="14.25" customHeight="1" x14ac:dyDescent="0.25">
      <c r="A3" s="4"/>
      <c r="B3" s="5"/>
      <c r="C3" s="6"/>
      <c r="D3" s="11" t="s">
        <v>60</v>
      </c>
      <c r="E3" s="30"/>
      <c r="F3" s="31"/>
      <c r="G3" s="7" t="s">
        <v>67</v>
      </c>
      <c r="H3" s="13"/>
      <c r="I3" s="50">
        <v>90</v>
      </c>
      <c r="J3" s="116">
        <v>94.5</v>
      </c>
      <c r="K3" s="49">
        <f>+$E$3*J3</f>
        <v>0</v>
      </c>
      <c r="L3" s="65"/>
      <c r="M3" s="7"/>
      <c r="N3" s="7"/>
      <c r="O3" s="5"/>
      <c r="P3" s="66" t="s">
        <v>64</v>
      </c>
      <c r="Q3" s="47">
        <v>0</v>
      </c>
      <c r="R3" s="92"/>
      <c r="S3" s="21"/>
    </row>
    <row r="4" spans="1:19" s="104" customFormat="1" ht="14.25" customHeight="1" x14ac:dyDescent="0.25">
      <c r="A4" s="10"/>
      <c r="B4" s="5"/>
      <c r="C4" s="6"/>
      <c r="D4" s="11" t="s">
        <v>61</v>
      </c>
      <c r="E4" s="54"/>
      <c r="F4" s="31"/>
      <c r="G4" s="7" t="s">
        <v>68</v>
      </c>
      <c r="I4" s="50">
        <v>70</v>
      </c>
      <c r="J4" s="116">
        <v>94.5</v>
      </c>
      <c r="K4" s="49">
        <f t="shared" ref="K4:K6" si="0">+$E$3*J4</f>
        <v>0</v>
      </c>
      <c r="L4" s="35"/>
      <c r="M4" s="7"/>
      <c r="N4" s="7"/>
      <c r="O4" s="5"/>
      <c r="P4" s="66" t="s">
        <v>65</v>
      </c>
      <c r="Q4" s="36">
        <f>Q57</f>
        <v>0</v>
      </c>
      <c r="R4" s="9"/>
      <c r="S4" s="21"/>
    </row>
    <row r="5" spans="1:19" s="104" customFormat="1" ht="14.25" customHeight="1" x14ac:dyDescent="0.25">
      <c r="A5" s="10"/>
      <c r="B5" s="5"/>
      <c r="C5" s="6"/>
      <c r="D5" s="11"/>
      <c r="E5" s="11"/>
      <c r="F5" s="31"/>
      <c r="G5" s="7" t="s">
        <v>69</v>
      </c>
      <c r="H5" s="13"/>
      <c r="I5" s="50">
        <v>70</v>
      </c>
      <c r="J5" s="116"/>
      <c r="K5" s="49">
        <f t="shared" si="0"/>
        <v>0</v>
      </c>
      <c r="L5" s="7"/>
      <c r="M5" s="7"/>
      <c r="N5" s="8"/>
      <c r="O5" s="103"/>
      <c r="Q5" s="103"/>
      <c r="R5" s="9"/>
      <c r="S5" s="21"/>
    </row>
    <row r="6" spans="1:19" s="104" customFormat="1" ht="14.25" customHeight="1" x14ac:dyDescent="0.25">
      <c r="A6" s="10"/>
      <c r="B6" s="5"/>
      <c r="C6" s="6"/>
      <c r="D6" s="11"/>
      <c r="E6" s="11"/>
      <c r="F6" s="12"/>
      <c r="G6" s="69" t="s">
        <v>88</v>
      </c>
      <c r="H6" s="70"/>
      <c r="I6" s="71">
        <v>70</v>
      </c>
      <c r="J6" s="117"/>
      <c r="K6" s="49">
        <f t="shared" si="0"/>
        <v>0</v>
      </c>
      <c r="L6" s="7"/>
      <c r="M6" s="7"/>
      <c r="N6" s="8"/>
      <c r="O6" s="103"/>
      <c r="Q6" s="103"/>
      <c r="R6" s="9"/>
      <c r="S6" s="21"/>
    </row>
    <row r="7" spans="1:19" s="104" customFormat="1" ht="14.25" customHeight="1" x14ac:dyDescent="0.3">
      <c r="A7" s="10"/>
      <c r="B7" s="5"/>
      <c r="C7" s="6"/>
      <c r="D7" s="112" t="s">
        <v>103</v>
      </c>
      <c r="E7" s="67"/>
      <c r="F7" s="12"/>
      <c r="G7" s="7" t="s">
        <v>70</v>
      </c>
      <c r="H7" s="13"/>
      <c r="I7" s="50">
        <v>40</v>
      </c>
      <c r="J7" s="116">
        <v>40</v>
      </c>
      <c r="K7" s="49">
        <f t="shared" ref="K7" si="1">+$E$3*I7</f>
        <v>0</v>
      </c>
      <c r="L7" s="7"/>
      <c r="M7" s="7"/>
      <c r="N7" s="8"/>
      <c r="O7" s="103"/>
      <c r="Q7" s="103"/>
      <c r="R7" s="9"/>
      <c r="S7" s="21"/>
    </row>
    <row r="8" spans="1:19" s="104" customFormat="1" ht="14.25" customHeight="1" x14ac:dyDescent="0.3">
      <c r="A8" s="10"/>
      <c r="B8" s="5"/>
      <c r="C8" s="6"/>
      <c r="D8" s="113" t="s">
        <v>104</v>
      </c>
      <c r="F8" s="68"/>
      <c r="G8" s="68"/>
      <c r="H8" s="13"/>
      <c r="I8" s="7"/>
      <c r="J8" s="7"/>
      <c r="K8" s="7"/>
      <c r="L8" s="7"/>
      <c r="M8" s="7"/>
      <c r="N8" s="8"/>
      <c r="O8" s="103"/>
      <c r="Q8" s="103"/>
      <c r="R8" s="9"/>
      <c r="S8" s="21"/>
    </row>
    <row r="9" spans="1:19" s="104" customFormat="1" ht="14.25" customHeight="1" thickBot="1" x14ac:dyDescent="0.3">
      <c r="A9" s="14"/>
      <c r="B9" s="14"/>
      <c r="C9" s="5"/>
      <c r="D9" s="5"/>
      <c r="E9" s="62" t="s">
        <v>59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S9" s="21"/>
    </row>
    <row r="10" spans="1:19" ht="26.25" customHeight="1" thickBot="1" x14ac:dyDescent="0.3">
      <c r="A10" s="22" t="s">
        <v>26</v>
      </c>
      <c r="B10" s="23"/>
      <c r="C10" s="24"/>
      <c r="D10" s="25"/>
      <c r="E10" s="44" t="s">
        <v>54</v>
      </c>
      <c r="F10" s="26" t="s">
        <v>13</v>
      </c>
      <c r="G10" s="27" t="s">
        <v>14</v>
      </c>
      <c r="H10" s="27" t="s">
        <v>15</v>
      </c>
      <c r="I10" s="27" t="s">
        <v>16</v>
      </c>
      <c r="J10" s="27" t="s">
        <v>17</v>
      </c>
      <c r="K10" s="27" t="s">
        <v>18</v>
      </c>
      <c r="L10" s="27" t="s">
        <v>19</v>
      </c>
      <c r="M10" s="27" t="s">
        <v>20</v>
      </c>
      <c r="N10" s="27" t="s">
        <v>21</v>
      </c>
      <c r="O10" s="27" t="s">
        <v>22</v>
      </c>
      <c r="P10" s="27" t="s">
        <v>23</v>
      </c>
      <c r="Q10" s="27" t="s">
        <v>24</v>
      </c>
      <c r="R10" s="28" t="s">
        <v>25</v>
      </c>
    </row>
    <row r="11" spans="1:19" ht="14.25" customHeight="1" x14ac:dyDescent="0.25">
      <c r="A11" s="16"/>
      <c r="B11" s="20" t="s">
        <v>3</v>
      </c>
      <c r="C11" s="21">
        <v>3000</v>
      </c>
      <c r="D11" s="21" t="s">
        <v>58</v>
      </c>
      <c r="E11" s="41"/>
      <c r="F11" s="52">
        <f>+$E$3*F9</f>
        <v>0</v>
      </c>
      <c r="G11" s="52">
        <f>+$E$3*G9</f>
        <v>0</v>
      </c>
      <c r="H11" s="52">
        <f t="shared" ref="H11:Q11" si="2">+$E$3*H9</f>
        <v>0</v>
      </c>
      <c r="I11" s="52">
        <f t="shared" si="2"/>
        <v>0</v>
      </c>
      <c r="J11" s="52">
        <f t="shared" si="2"/>
        <v>0</v>
      </c>
      <c r="K11" s="52">
        <f t="shared" si="2"/>
        <v>0</v>
      </c>
      <c r="L11" s="52">
        <f t="shared" si="2"/>
        <v>0</v>
      </c>
      <c r="M11" s="52">
        <f t="shared" si="2"/>
        <v>0</v>
      </c>
      <c r="N11" s="52">
        <f t="shared" si="2"/>
        <v>0</v>
      </c>
      <c r="O11" s="52">
        <f t="shared" si="2"/>
        <v>0</v>
      </c>
      <c r="P11" s="52">
        <f t="shared" si="2"/>
        <v>0</v>
      </c>
      <c r="Q11" s="52">
        <f t="shared" si="2"/>
        <v>0</v>
      </c>
      <c r="R11" s="2">
        <f>SUM(F11:Q11)</f>
        <v>0</v>
      </c>
    </row>
    <row r="12" spans="1:19" ht="14.25" customHeight="1" x14ac:dyDescent="0.25">
      <c r="A12" s="16"/>
      <c r="B12" s="14"/>
      <c r="C12" s="17">
        <v>3070</v>
      </c>
      <c r="D12" s="21" t="s">
        <v>1</v>
      </c>
      <c r="E12" s="41"/>
      <c r="F12" s="40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2">
        <f>SUM(F12:Q12)</f>
        <v>0</v>
      </c>
    </row>
    <row r="13" spans="1:19" ht="14.25" customHeight="1" x14ac:dyDescent="0.25">
      <c r="A13" s="16"/>
      <c r="B13" s="14"/>
      <c r="C13" s="17">
        <v>3041</v>
      </c>
      <c r="D13" s="21" t="s">
        <v>27</v>
      </c>
      <c r="E13" s="41"/>
      <c r="F13" s="40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2">
        <f t="shared" ref="R13:R21" si="3">SUM(F13:Q13)</f>
        <v>0</v>
      </c>
    </row>
    <row r="14" spans="1:19" ht="14.25" customHeight="1" x14ac:dyDescent="0.25">
      <c r="A14" s="16"/>
      <c r="B14" s="14"/>
      <c r="C14" s="17">
        <v>3020</v>
      </c>
      <c r="D14" s="21" t="s">
        <v>28</v>
      </c>
      <c r="E14" s="41"/>
      <c r="F14" s="40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2">
        <f t="shared" si="3"/>
        <v>0</v>
      </c>
    </row>
    <row r="15" spans="1:19" ht="14.25" customHeight="1" x14ac:dyDescent="0.25">
      <c r="A15" s="16"/>
      <c r="B15" s="14"/>
      <c r="C15" s="17">
        <v>7000</v>
      </c>
      <c r="D15" s="21" t="s">
        <v>29</v>
      </c>
      <c r="E15" s="41"/>
      <c r="F15" s="40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2">
        <f t="shared" si="3"/>
        <v>0</v>
      </c>
    </row>
    <row r="16" spans="1:19" ht="14.25" customHeight="1" x14ac:dyDescent="0.25">
      <c r="A16" s="20"/>
      <c r="B16" s="14"/>
      <c r="C16" s="17">
        <v>3090</v>
      </c>
      <c r="D16" s="21" t="s">
        <v>0</v>
      </c>
      <c r="E16" s="41"/>
      <c r="F16" s="40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2">
        <f t="shared" si="3"/>
        <v>0</v>
      </c>
    </row>
    <row r="17" spans="1:18" ht="14.25" customHeight="1" x14ac:dyDescent="0.25">
      <c r="A17" s="16" t="s">
        <v>9</v>
      </c>
      <c r="B17" s="14"/>
      <c r="C17" s="17"/>
      <c r="D17" s="21"/>
      <c r="E17" s="41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14.25" customHeight="1" x14ac:dyDescent="0.25">
      <c r="A18" s="16"/>
      <c r="B18" s="14" t="s">
        <v>3</v>
      </c>
      <c r="C18" s="17">
        <v>5041</v>
      </c>
      <c r="D18" s="21" t="s">
        <v>30</v>
      </c>
      <c r="E18" s="41" t="s">
        <v>109</v>
      </c>
      <c r="F18" s="40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2">
        <f t="shared" ref="R18" si="4">SUM(F18:Q18)</f>
        <v>0</v>
      </c>
    </row>
    <row r="19" spans="1:18" ht="14.25" customHeight="1" x14ac:dyDescent="0.25">
      <c r="A19" s="16"/>
      <c r="B19" s="14"/>
      <c r="C19" s="17" t="s">
        <v>31</v>
      </c>
      <c r="D19" s="21" t="s">
        <v>32</v>
      </c>
      <c r="E19" s="41"/>
      <c r="F19" s="40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2">
        <f t="shared" si="3"/>
        <v>0</v>
      </c>
    </row>
    <row r="20" spans="1:18" ht="14.25" customHeight="1" x14ac:dyDescent="0.25">
      <c r="A20" s="16"/>
      <c r="B20" s="14"/>
      <c r="C20" s="17">
        <v>5030</v>
      </c>
      <c r="D20" s="21" t="s">
        <v>57</v>
      </c>
      <c r="E20" s="41"/>
      <c r="F20" s="40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2">
        <f t="shared" si="3"/>
        <v>0</v>
      </c>
    </row>
    <row r="21" spans="1:18" ht="14.25" customHeight="1" x14ac:dyDescent="0.25">
      <c r="A21" s="16"/>
      <c r="B21" s="14"/>
      <c r="C21" s="17">
        <v>5020</v>
      </c>
      <c r="D21" s="21" t="s">
        <v>33</v>
      </c>
      <c r="E21" s="41" t="s">
        <v>71</v>
      </c>
      <c r="F21" s="40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2">
        <f t="shared" si="3"/>
        <v>0</v>
      </c>
    </row>
    <row r="22" spans="1:18" ht="14.25" customHeight="1" x14ac:dyDescent="0.25">
      <c r="A22" s="16"/>
      <c r="B22" s="14"/>
      <c r="C22" s="17">
        <v>5010</v>
      </c>
      <c r="D22" s="21" t="s">
        <v>34</v>
      </c>
      <c r="E22" s="41"/>
      <c r="F22" s="40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2">
        <f>SUM(F22:Q22)</f>
        <v>0</v>
      </c>
    </row>
    <row r="23" spans="1:18" ht="14.25" customHeight="1" thickBot="1" x14ac:dyDescent="0.3">
      <c r="A23" s="16"/>
      <c r="B23" s="14"/>
      <c r="C23" s="17">
        <v>5090</v>
      </c>
      <c r="D23" s="21" t="s">
        <v>10</v>
      </c>
      <c r="E23" s="41" t="s">
        <v>107</v>
      </c>
      <c r="F23" s="55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8">
        <v>0</v>
      </c>
      <c r="R23" s="105">
        <f>SUM(F23:Q23)</f>
        <v>0</v>
      </c>
    </row>
    <row r="24" spans="1:18" ht="14.25" customHeight="1" thickTop="1" x14ac:dyDescent="0.25">
      <c r="B24" s="5"/>
      <c r="C24" s="17"/>
      <c r="D24" s="38" t="s">
        <v>35</v>
      </c>
      <c r="E24" s="42"/>
      <c r="F24" s="57">
        <v>0</v>
      </c>
      <c r="G24" s="57">
        <f t="shared" ref="G24:Q24" si="5">SUM(G11:G23)</f>
        <v>0</v>
      </c>
      <c r="H24" s="57">
        <f t="shared" si="5"/>
        <v>0</v>
      </c>
      <c r="I24" s="57">
        <f t="shared" si="5"/>
        <v>0</v>
      </c>
      <c r="J24" s="57">
        <f t="shared" si="5"/>
        <v>0</v>
      </c>
      <c r="K24" s="57">
        <f t="shared" si="5"/>
        <v>0</v>
      </c>
      <c r="L24" s="57">
        <f t="shared" si="5"/>
        <v>0</v>
      </c>
      <c r="M24" s="57">
        <f t="shared" si="5"/>
        <v>0</v>
      </c>
      <c r="N24" s="57">
        <f t="shared" si="5"/>
        <v>0</v>
      </c>
      <c r="O24" s="57">
        <f t="shared" si="5"/>
        <v>0</v>
      </c>
      <c r="P24" s="57">
        <f t="shared" si="5"/>
        <v>0</v>
      </c>
      <c r="Q24" s="57">
        <f t="shared" si="5"/>
        <v>0</v>
      </c>
      <c r="R24" s="57">
        <f>SUM(F24:Q24)</f>
        <v>0</v>
      </c>
    </row>
    <row r="25" spans="1:18" ht="14.25" customHeight="1" x14ac:dyDescent="0.25">
      <c r="A25" s="16" t="s">
        <v>26</v>
      </c>
      <c r="B25" s="5"/>
      <c r="C25" s="17"/>
      <c r="D25" s="39"/>
      <c r="E25" s="42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 ht="14.25" customHeight="1" x14ac:dyDescent="0.25">
      <c r="A26" s="16"/>
      <c r="B26" s="14" t="s">
        <v>12</v>
      </c>
      <c r="C26" s="17">
        <v>4010</v>
      </c>
      <c r="D26" s="21" t="s">
        <v>112</v>
      </c>
      <c r="E26" s="41"/>
      <c r="F26" s="107">
        <f>+'Jäävuorot ja erotuomarit'!Q14</f>
        <v>0</v>
      </c>
      <c r="G26" s="107">
        <f>+'Jäävuorot ja erotuomarit'!Q15</f>
        <v>0</v>
      </c>
      <c r="H26" s="107">
        <f>+'Jäävuorot ja erotuomarit'!Q16</f>
        <v>0</v>
      </c>
      <c r="I26" s="107">
        <f>+'Jäävuorot ja erotuomarit'!Q17</f>
        <v>0</v>
      </c>
      <c r="J26" s="107">
        <f>+'Jäävuorot ja erotuomarit'!Q18</f>
        <v>0</v>
      </c>
      <c r="K26" s="107">
        <f>+'Jäävuorot ja erotuomarit'!Q19</f>
        <v>0</v>
      </c>
      <c r="L26" s="107">
        <f>+'Jäävuorot ja erotuomarit'!Q20</f>
        <v>0</v>
      </c>
      <c r="M26" s="107">
        <f>+'Jäävuorot ja erotuomarit'!Q21</f>
        <v>0</v>
      </c>
      <c r="N26" s="107">
        <f>+'Jäävuorot ja erotuomarit'!Q22</f>
        <v>0</v>
      </c>
      <c r="O26" s="107">
        <f>+'Jäävuorot ja erotuomarit'!Q23</f>
        <v>0</v>
      </c>
      <c r="P26" s="107">
        <f>+'Jäävuorot ja erotuomarit'!Q24</f>
        <v>0</v>
      </c>
      <c r="Q26" s="107">
        <f>+'Jäävuorot ja erotuomarit'!Q25</f>
        <v>0</v>
      </c>
      <c r="R26" s="2">
        <f>SUM(F26:Q26)</f>
        <v>0</v>
      </c>
    </row>
    <row r="27" spans="1:18" ht="14.25" customHeight="1" x14ac:dyDescent="0.25">
      <c r="A27" s="16"/>
      <c r="B27" s="14"/>
      <c r="C27" s="17">
        <v>4030</v>
      </c>
      <c r="D27" s="21" t="s">
        <v>36</v>
      </c>
      <c r="E27" s="41"/>
      <c r="F27" s="40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2">
        <f>SUM(F27:Q27)</f>
        <v>0</v>
      </c>
    </row>
    <row r="28" spans="1:18" ht="14.25" customHeight="1" x14ac:dyDescent="0.25">
      <c r="A28" s="16"/>
      <c r="B28" s="14"/>
      <c r="C28" s="17">
        <v>3002</v>
      </c>
      <c r="D28" s="21" t="s">
        <v>37</v>
      </c>
      <c r="E28" s="41"/>
      <c r="F28" s="46">
        <f>+E3*J2</f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f>+E3*J3</f>
        <v>0</v>
      </c>
      <c r="O28" s="46">
        <f>+E3*J4</f>
        <v>0</v>
      </c>
      <c r="P28" s="46">
        <v>0</v>
      </c>
      <c r="Q28" s="46">
        <v>0</v>
      </c>
      <c r="R28" s="2">
        <f t="shared" ref="R28:R48" si="6">SUM(F28:Q28)</f>
        <v>0</v>
      </c>
    </row>
    <row r="29" spans="1:18" ht="14.25" customHeight="1" x14ac:dyDescent="0.25">
      <c r="A29" s="16"/>
      <c r="B29" s="14"/>
      <c r="C29" s="17">
        <v>4020</v>
      </c>
      <c r="D29" s="21" t="s">
        <v>38</v>
      </c>
      <c r="E29" s="41" t="s">
        <v>106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2">
        <f t="shared" si="6"/>
        <v>0</v>
      </c>
    </row>
    <row r="30" spans="1:18" ht="14.25" customHeight="1" x14ac:dyDescent="0.25">
      <c r="A30" s="16"/>
      <c r="B30" s="14"/>
      <c r="C30" s="17" t="s">
        <v>98</v>
      </c>
      <c r="D30" s="21" t="s">
        <v>39</v>
      </c>
      <c r="E30" s="41" t="s">
        <v>105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2">
        <f t="shared" si="6"/>
        <v>0</v>
      </c>
    </row>
    <row r="31" spans="1:18" ht="14.25" customHeight="1" x14ac:dyDescent="0.25">
      <c r="A31" s="16"/>
      <c r="B31" s="14"/>
      <c r="C31" s="17">
        <v>4031</v>
      </c>
      <c r="D31" s="21" t="s">
        <v>40</v>
      </c>
      <c r="E31" s="41"/>
      <c r="F31" s="107">
        <f>+'Jäävuorot ja erotuomarit'!U14</f>
        <v>0</v>
      </c>
      <c r="G31" s="107">
        <f>+'Jäävuorot ja erotuomarit'!U15</f>
        <v>0</v>
      </c>
      <c r="H31" s="107">
        <f>+'Jäävuorot ja erotuomarit'!U16</f>
        <v>0</v>
      </c>
      <c r="I31" s="107">
        <f>+'Jäävuorot ja erotuomarit'!U17</f>
        <v>0</v>
      </c>
      <c r="J31" s="107">
        <f>+'Jäävuorot ja erotuomarit'!U18</f>
        <v>0</v>
      </c>
      <c r="K31" s="107">
        <f>+'Jäävuorot ja erotuomarit'!U19</f>
        <v>0</v>
      </c>
      <c r="L31" s="107">
        <f>+'Jäävuorot ja erotuomarit'!U20</f>
        <v>0</v>
      </c>
      <c r="M31" s="107">
        <f>+'Jäävuorot ja erotuomarit'!U21</f>
        <v>0</v>
      </c>
      <c r="N31" s="107">
        <f>+'Jäävuorot ja erotuomarit'!U22</f>
        <v>0</v>
      </c>
      <c r="O31" s="107">
        <f>+'Jäävuorot ja erotuomarit'!U23</f>
        <v>0</v>
      </c>
      <c r="P31" s="107">
        <f>+'Jäävuorot ja erotuomarit'!U24</f>
        <v>0</v>
      </c>
      <c r="Q31" s="107">
        <f>+'Jäävuorot ja erotuomarit'!U25</f>
        <v>0</v>
      </c>
      <c r="R31" s="2">
        <f t="shared" si="6"/>
        <v>0</v>
      </c>
    </row>
    <row r="32" spans="1:18" ht="14.25" customHeight="1" x14ac:dyDescent="0.25">
      <c r="A32" s="16"/>
      <c r="B32" s="14"/>
      <c r="C32" s="17">
        <v>4032</v>
      </c>
      <c r="D32" s="21" t="s">
        <v>6</v>
      </c>
      <c r="E32" s="41"/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2">
        <f t="shared" si="6"/>
        <v>0</v>
      </c>
    </row>
    <row r="33" spans="1:18" ht="14.25" customHeight="1" x14ac:dyDescent="0.25">
      <c r="A33" s="16"/>
      <c r="B33" s="14"/>
      <c r="C33" s="17">
        <v>4045</v>
      </c>
      <c r="D33" s="21" t="s">
        <v>41</v>
      </c>
      <c r="E33" s="41" t="s">
        <v>110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2">
        <f t="shared" si="6"/>
        <v>0</v>
      </c>
    </row>
    <row r="34" spans="1:18" ht="14.25" customHeight="1" x14ac:dyDescent="0.25">
      <c r="A34" s="5"/>
      <c r="B34" s="5"/>
      <c r="C34" s="17">
        <v>4041</v>
      </c>
      <c r="D34" s="21" t="s">
        <v>5</v>
      </c>
      <c r="E34" s="41"/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2">
        <f t="shared" si="6"/>
        <v>0</v>
      </c>
    </row>
    <row r="35" spans="1:18" ht="14.25" customHeight="1" x14ac:dyDescent="0.25">
      <c r="A35" s="16"/>
      <c r="B35" s="14"/>
      <c r="C35" s="17">
        <v>4040</v>
      </c>
      <c r="D35" s="21" t="s">
        <v>4</v>
      </c>
      <c r="E35" s="41"/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2">
        <f t="shared" si="6"/>
        <v>0</v>
      </c>
    </row>
    <row r="36" spans="1:18" ht="14.25" customHeight="1" x14ac:dyDescent="0.25">
      <c r="A36" s="16"/>
      <c r="B36" s="14"/>
      <c r="C36" s="17">
        <v>4001</v>
      </c>
      <c r="D36" s="21" t="s">
        <v>42</v>
      </c>
      <c r="E36" s="41" t="s">
        <v>117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2">
        <f t="shared" si="6"/>
        <v>0</v>
      </c>
    </row>
    <row r="37" spans="1:18" ht="14.25" customHeight="1" x14ac:dyDescent="0.25">
      <c r="A37" s="16"/>
      <c r="B37" s="14"/>
      <c r="C37" s="17">
        <v>4011</v>
      </c>
      <c r="D37" s="21" t="s">
        <v>43</v>
      </c>
      <c r="E37" s="41"/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2">
        <f t="shared" si="6"/>
        <v>0</v>
      </c>
    </row>
    <row r="38" spans="1:18" ht="14.25" customHeight="1" x14ac:dyDescent="0.25">
      <c r="A38" s="16"/>
      <c r="B38" s="14"/>
      <c r="C38" s="17">
        <v>4061</v>
      </c>
      <c r="D38" s="21" t="s">
        <v>96</v>
      </c>
      <c r="E38" s="41"/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2">
        <f t="shared" si="6"/>
        <v>0</v>
      </c>
    </row>
    <row r="39" spans="1:18" ht="14.25" customHeight="1" x14ac:dyDescent="0.25">
      <c r="A39" s="16"/>
      <c r="B39" s="14"/>
      <c r="C39" s="17">
        <v>4060</v>
      </c>
      <c r="D39" s="21" t="s">
        <v>44</v>
      </c>
      <c r="E39" s="41"/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2">
        <f t="shared" si="6"/>
        <v>0</v>
      </c>
    </row>
    <row r="40" spans="1:18" ht="14.25" customHeight="1" x14ac:dyDescent="0.25">
      <c r="A40" s="16"/>
      <c r="B40" s="14"/>
      <c r="C40" s="17">
        <v>4880</v>
      </c>
      <c r="D40" s="21" t="s">
        <v>8</v>
      </c>
      <c r="E40" s="41"/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2">
        <f t="shared" si="6"/>
        <v>0</v>
      </c>
    </row>
    <row r="41" spans="1:18" ht="14.25" customHeight="1" x14ac:dyDescent="0.25">
      <c r="A41" s="16"/>
      <c r="B41" s="14"/>
      <c r="C41" s="17">
        <v>7001</v>
      </c>
      <c r="D41" s="21" t="s">
        <v>45</v>
      </c>
      <c r="E41" s="41"/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2">
        <f t="shared" si="6"/>
        <v>0</v>
      </c>
    </row>
    <row r="42" spans="1:18" ht="14.25" customHeight="1" x14ac:dyDescent="0.25">
      <c r="A42" s="20"/>
      <c r="B42" s="14"/>
      <c r="C42" s="17">
        <v>4090</v>
      </c>
      <c r="D42" s="21" t="s">
        <v>7</v>
      </c>
      <c r="E42" s="41" t="s">
        <v>108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2">
        <f t="shared" si="6"/>
        <v>0</v>
      </c>
    </row>
    <row r="43" spans="1:18" ht="14.25" customHeight="1" x14ac:dyDescent="0.25">
      <c r="A43" s="16" t="s">
        <v>9</v>
      </c>
      <c r="B43" s="14"/>
      <c r="C43" s="17"/>
      <c r="D43" s="21"/>
      <c r="E43" s="41"/>
    </row>
    <row r="44" spans="1:18" ht="14.25" customHeight="1" x14ac:dyDescent="0.25">
      <c r="A44" s="16"/>
      <c r="B44" s="14" t="s">
        <v>12</v>
      </c>
      <c r="C44" s="17">
        <v>5000</v>
      </c>
      <c r="D44" s="21" t="s">
        <v>46</v>
      </c>
      <c r="E44" s="41"/>
      <c r="F44" s="45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f>+E3*J7</f>
        <v>0</v>
      </c>
      <c r="O44" s="46">
        <v>0</v>
      </c>
      <c r="P44" s="46">
        <v>0</v>
      </c>
      <c r="Q44" s="64">
        <v>0</v>
      </c>
      <c r="R44" s="2">
        <f>SUM(F44:Q44)</f>
        <v>0</v>
      </c>
    </row>
    <row r="45" spans="1:18" ht="14.25" customHeight="1" x14ac:dyDescent="0.25">
      <c r="A45" s="16"/>
      <c r="B45" s="5"/>
      <c r="C45" s="17">
        <v>6030</v>
      </c>
      <c r="D45" s="21" t="s">
        <v>55</v>
      </c>
      <c r="E45" s="41"/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2">
        <f t="shared" si="6"/>
        <v>0</v>
      </c>
    </row>
    <row r="46" spans="1:18" ht="14.25" customHeight="1" x14ac:dyDescent="0.25">
      <c r="A46" s="16"/>
      <c r="B46" s="14"/>
      <c r="C46" s="17">
        <v>6041</v>
      </c>
      <c r="D46" s="21" t="s">
        <v>56</v>
      </c>
      <c r="E46" s="41"/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2">
        <f t="shared" si="6"/>
        <v>0</v>
      </c>
    </row>
    <row r="47" spans="1:18" ht="14.25" customHeight="1" x14ac:dyDescent="0.25">
      <c r="A47" s="16"/>
      <c r="B47" s="14"/>
      <c r="C47" s="17" t="s">
        <v>97</v>
      </c>
      <c r="D47" s="21" t="s">
        <v>47</v>
      </c>
      <c r="E47" s="41"/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2">
        <f t="shared" si="6"/>
        <v>0</v>
      </c>
    </row>
    <row r="48" spans="1:18" ht="14.25" customHeight="1" thickBot="1" x14ac:dyDescent="0.3">
      <c r="A48" s="16"/>
      <c r="B48" s="14"/>
      <c r="C48" s="17">
        <v>6090</v>
      </c>
      <c r="D48" s="21" t="s">
        <v>11</v>
      </c>
      <c r="E48" s="43"/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105">
        <f t="shared" si="6"/>
        <v>0</v>
      </c>
    </row>
    <row r="49" spans="1:19" s="13" customFormat="1" ht="14.25" customHeight="1" thickTop="1" x14ac:dyDescent="0.25">
      <c r="A49" s="16"/>
      <c r="B49" s="20"/>
      <c r="C49" s="21"/>
      <c r="D49" s="38" t="s">
        <v>48</v>
      </c>
      <c r="E49" s="39"/>
      <c r="F49" s="57">
        <f t="shared" ref="F49:Q49" si="7">SUM(F26:F48)</f>
        <v>0</v>
      </c>
      <c r="G49" s="57">
        <f t="shared" si="7"/>
        <v>0</v>
      </c>
      <c r="H49" s="57">
        <f t="shared" si="7"/>
        <v>0</v>
      </c>
      <c r="I49" s="57">
        <f t="shared" si="7"/>
        <v>0</v>
      </c>
      <c r="J49" s="57">
        <f t="shared" si="7"/>
        <v>0</v>
      </c>
      <c r="K49" s="57">
        <f t="shared" si="7"/>
        <v>0</v>
      </c>
      <c r="L49" s="57">
        <f t="shared" si="7"/>
        <v>0</v>
      </c>
      <c r="M49" s="57">
        <f t="shared" si="7"/>
        <v>0</v>
      </c>
      <c r="N49" s="57">
        <f t="shared" si="7"/>
        <v>0</v>
      </c>
      <c r="O49" s="57">
        <f t="shared" si="7"/>
        <v>0</v>
      </c>
      <c r="P49" s="57">
        <f t="shared" si="7"/>
        <v>0</v>
      </c>
      <c r="Q49" s="57">
        <f t="shared" si="7"/>
        <v>0</v>
      </c>
      <c r="R49" s="57">
        <f>SUM(F49:Q49)</f>
        <v>0</v>
      </c>
      <c r="S49" s="21"/>
    </row>
    <row r="50" spans="1:19" s="13" customFormat="1" ht="13.5" customHeight="1" x14ac:dyDescent="0.25">
      <c r="A50" s="20"/>
      <c r="B50" s="59"/>
      <c r="C50" s="21"/>
      <c r="D50" s="59"/>
      <c r="E50" s="59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106"/>
      <c r="S50" s="21"/>
    </row>
    <row r="51" spans="1:19" s="104" customFormat="1" ht="14.25" customHeight="1" x14ac:dyDescent="0.25"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21"/>
    </row>
    <row r="52" spans="1:19" s="104" customFormat="1" ht="14.25" customHeight="1" x14ac:dyDescent="0.25">
      <c r="A52" s="63" t="s">
        <v>49</v>
      </c>
      <c r="B52" s="63"/>
      <c r="C52" s="63"/>
      <c r="D52" s="63"/>
      <c r="E52" s="63"/>
      <c r="F52" s="61">
        <f t="shared" ref="F52:R52" si="8">F24-F49</f>
        <v>0</v>
      </c>
      <c r="G52" s="61">
        <f t="shared" si="8"/>
        <v>0</v>
      </c>
      <c r="H52" s="61">
        <f t="shared" si="8"/>
        <v>0</v>
      </c>
      <c r="I52" s="61">
        <f t="shared" si="8"/>
        <v>0</v>
      </c>
      <c r="J52" s="61">
        <f t="shared" si="8"/>
        <v>0</v>
      </c>
      <c r="K52" s="61">
        <f t="shared" si="8"/>
        <v>0</v>
      </c>
      <c r="L52" s="61">
        <f t="shared" si="8"/>
        <v>0</v>
      </c>
      <c r="M52" s="61">
        <f t="shared" si="8"/>
        <v>0</v>
      </c>
      <c r="N52" s="61">
        <f t="shared" si="8"/>
        <v>0</v>
      </c>
      <c r="O52" s="61">
        <f t="shared" si="8"/>
        <v>0</v>
      </c>
      <c r="P52" s="61">
        <f t="shared" si="8"/>
        <v>0</v>
      </c>
      <c r="Q52" s="61">
        <f t="shared" si="8"/>
        <v>0</v>
      </c>
      <c r="R52" s="61">
        <f t="shared" si="8"/>
        <v>0</v>
      </c>
      <c r="S52" s="21"/>
    </row>
    <row r="53" spans="1:19" s="104" customFormat="1" ht="14.25" customHeight="1" x14ac:dyDescent="0.25">
      <c r="A53" s="18" t="s">
        <v>50</v>
      </c>
      <c r="B53" s="18"/>
      <c r="C53" s="19"/>
      <c r="D53" s="19"/>
      <c r="E53" s="19"/>
      <c r="F53" s="33">
        <f>F24</f>
        <v>0</v>
      </c>
      <c r="G53" s="33">
        <f t="shared" ref="G53:Q53" si="9">F53+G24</f>
        <v>0</v>
      </c>
      <c r="H53" s="33">
        <f t="shared" si="9"/>
        <v>0</v>
      </c>
      <c r="I53" s="33">
        <f t="shared" si="9"/>
        <v>0</v>
      </c>
      <c r="J53" s="33">
        <f t="shared" si="9"/>
        <v>0</v>
      </c>
      <c r="K53" s="33">
        <f t="shared" si="9"/>
        <v>0</v>
      </c>
      <c r="L53" s="33">
        <f t="shared" si="9"/>
        <v>0</v>
      </c>
      <c r="M53" s="33">
        <f t="shared" si="9"/>
        <v>0</v>
      </c>
      <c r="N53" s="33">
        <f t="shared" si="9"/>
        <v>0</v>
      </c>
      <c r="O53" s="33">
        <f t="shared" si="9"/>
        <v>0</v>
      </c>
      <c r="P53" s="33">
        <f t="shared" si="9"/>
        <v>0</v>
      </c>
      <c r="Q53" s="33">
        <f t="shared" si="9"/>
        <v>0</v>
      </c>
      <c r="R53" s="32"/>
      <c r="S53" s="21"/>
    </row>
    <row r="54" spans="1:19" s="104" customFormat="1" ht="14.25" customHeight="1" x14ac:dyDescent="0.25">
      <c r="A54" s="19" t="s">
        <v>51</v>
      </c>
      <c r="B54" s="19"/>
      <c r="C54" s="19"/>
      <c r="D54" s="19"/>
      <c r="E54" s="19"/>
      <c r="F54" s="33">
        <f>F49</f>
        <v>0</v>
      </c>
      <c r="G54" s="33">
        <f>+F54+G49</f>
        <v>0</v>
      </c>
      <c r="H54" s="33">
        <f t="shared" ref="H54:Q54" si="10">+G54+H49</f>
        <v>0</v>
      </c>
      <c r="I54" s="33">
        <f t="shared" si="10"/>
        <v>0</v>
      </c>
      <c r="J54" s="33">
        <f t="shared" si="10"/>
        <v>0</v>
      </c>
      <c r="K54" s="33">
        <f t="shared" si="10"/>
        <v>0</v>
      </c>
      <c r="L54" s="33">
        <f t="shared" si="10"/>
        <v>0</v>
      </c>
      <c r="M54" s="33">
        <f t="shared" si="10"/>
        <v>0</v>
      </c>
      <c r="N54" s="33">
        <f t="shared" si="10"/>
        <v>0</v>
      </c>
      <c r="O54" s="33">
        <f t="shared" si="10"/>
        <v>0</v>
      </c>
      <c r="P54" s="33">
        <f t="shared" si="10"/>
        <v>0</v>
      </c>
      <c r="Q54" s="33">
        <f t="shared" si="10"/>
        <v>0</v>
      </c>
      <c r="R54" s="32"/>
      <c r="S54" s="21"/>
    </row>
    <row r="55" spans="1:19" s="104" customFormat="1" ht="12.75" customHeight="1" x14ac:dyDescent="0.25">
      <c r="A55" s="5" t="s">
        <v>52</v>
      </c>
      <c r="B55" s="5"/>
      <c r="C55" s="5"/>
      <c r="D55" s="5"/>
      <c r="E55" s="5"/>
      <c r="F55" s="29">
        <f t="shared" ref="F55:Q55" si="11">F53-F54</f>
        <v>0</v>
      </c>
      <c r="G55" s="29">
        <f t="shared" si="11"/>
        <v>0</v>
      </c>
      <c r="H55" s="29">
        <f t="shared" si="11"/>
        <v>0</v>
      </c>
      <c r="I55" s="29">
        <f t="shared" si="11"/>
        <v>0</v>
      </c>
      <c r="J55" s="29">
        <f t="shared" si="11"/>
        <v>0</v>
      </c>
      <c r="K55" s="29">
        <f t="shared" si="11"/>
        <v>0</v>
      </c>
      <c r="L55" s="29">
        <f t="shared" si="11"/>
        <v>0</v>
      </c>
      <c r="M55" s="29">
        <f t="shared" si="11"/>
        <v>0</v>
      </c>
      <c r="N55" s="29">
        <f t="shared" si="11"/>
        <v>0</v>
      </c>
      <c r="O55" s="29">
        <f t="shared" si="11"/>
        <v>0</v>
      </c>
      <c r="P55" s="29">
        <f t="shared" si="11"/>
        <v>0</v>
      </c>
      <c r="Q55" s="29">
        <f t="shared" si="11"/>
        <v>0</v>
      </c>
      <c r="R55" s="32"/>
      <c r="S55" s="21"/>
    </row>
    <row r="56" spans="1:19" s="104" customFormat="1" ht="12.75" customHeight="1" x14ac:dyDescent="0.25">
      <c r="A56" s="34"/>
      <c r="B56" s="34"/>
      <c r="C56" s="34"/>
      <c r="D56" s="5"/>
      <c r="E56" s="5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21"/>
    </row>
    <row r="57" spans="1:19" s="104" customFormat="1" ht="14.25" customHeight="1" x14ac:dyDescent="0.25">
      <c r="A57" s="5" t="s">
        <v>63</v>
      </c>
      <c r="B57" s="59"/>
      <c r="C57" s="59"/>
      <c r="D57" s="60"/>
      <c r="E57" s="60"/>
      <c r="F57" s="29">
        <f>$Q$3+F55</f>
        <v>0</v>
      </c>
      <c r="G57" s="29">
        <f t="shared" ref="G57:Q57" si="12">$Q$3+G55</f>
        <v>0</v>
      </c>
      <c r="H57" s="29">
        <f t="shared" si="12"/>
        <v>0</v>
      </c>
      <c r="I57" s="29">
        <f t="shared" si="12"/>
        <v>0</v>
      </c>
      <c r="J57" s="29">
        <f t="shared" si="12"/>
        <v>0</v>
      </c>
      <c r="K57" s="29">
        <f t="shared" si="12"/>
        <v>0</v>
      </c>
      <c r="L57" s="29">
        <f t="shared" si="12"/>
        <v>0</v>
      </c>
      <c r="M57" s="29">
        <f t="shared" si="12"/>
        <v>0</v>
      </c>
      <c r="N57" s="29">
        <f t="shared" si="12"/>
        <v>0</v>
      </c>
      <c r="O57" s="29">
        <f t="shared" si="12"/>
        <v>0</v>
      </c>
      <c r="P57" s="29">
        <f t="shared" si="12"/>
        <v>0</v>
      </c>
      <c r="Q57" s="29">
        <f t="shared" si="12"/>
        <v>0</v>
      </c>
      <c r="R57" s="9"/>
      <c r="S57" s="21"/>
    </row>
    <row r="58" spans="1:19" s="104" customFormat="1" ht="14.25" customHeight="1" x14ac:dyDescent="0.25">
      <c r="A58" s="5"/>
      <c r="B58" s="48" t="s">
        <v>2</v>
      </c>
      <c r="D58" s="5"/>
      <c r="E58" s="5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9"/>
      <c r="S58" s="21"/>
    </row>
    <row r="59" spans="1:19" s="104" customFormat="1" ht="14.25" customHeight="1" x14ac:dyDescent="0.25">
      <c r="A59" s="5"/>
      <c r="B59" s="5"/>
      <c r="C59" s="5"/>
      <c r="D59" s="5"/>
      <c r="E59" s="5"/>
      <c r="F59" s="7"/>
      <c r="G59" s="49"/>
      <c r="H59" s="7"/>
      <c r="I59" s="7"/>
      <c r="J59" s="7"/>
      <c r="K59" s="7"/>
      <c r="L59" s="7"/>
      <c r="M59" s="7"/>
      <c r="N59" s="7"/>
      <c r="O59" s="7"/>
      <c r="P59" s="7"/>
      <c r="Q59" s="7"/>
      <c r="R59" s="9"/>
      <c r="S59" s="21"/>
    </row>
    <row r="60" spans="1:19" s="104" customFormat="1" ht="14.25" customHeight="1" x14ac:dyDescent="0.25">
      <c r="A60" s="5"/>
      <c r="B60" s="5"/>
      <c r="C60" s="5"/>
      <c r="D60" s="5"/>
      <c r="E60" s="5"/>
      <c r="F60" s="7"/>
      <c r="G60" s="49"/>
      <c r="H60" s="7"/>
      <c r="I60" s="7"/>
      <c r="J60" s="7"/>
      <c r="K60" s="7"/>
      <c r="L60" s="7"/>
      <c r="M60" s="7"/>
      <c r="N60" s="7"/>
      <c r="O60" s="7"/>
      <c r="P60" s="7"/>
      <c r="Q60" s="7"/>
      <c r="R60" s="9"/>
      <c r="S60" s="21"/>
    </row>
    <row r="61" spans="1:19" s="104" customFormat="1" ht="14.25" customHeight="1" x14ac:dyDescent="0.25">
      <c r="F61" s="7"/>
      <c r="G61" s="49"/>
      <c r="H61" s="7"/>
      <c r="I61" s="7"/>
      <c r="J61" s="7"/>
      <c r="K61" s="7"/>
      <c r="L61" s="7"/>
      <c r="M61" s="7"/>
      <c r="N61" s="7"/>
      <c r="O61" s="7"/>
      <c r="P61" s="7"/>
      <c r="Q61" s="7"/>
      <c r="S61" s="21"/>
    </row>
    <row r="62" spans="1:19" s="104" customFormat="1" ht="14.25" customHeight="1" x14ac:dyDescent="0.25">
      <c r="S62" s="21"/>
    </row>
    <row r="63" spans="1:19" s="104" customFormat="1" ht="14.25" customHeight="1" x14ac:dyDescent="0.25">
      <c r="S63" s="21"/>
    </row>
    <row r="64" spans="1:19" s="104" customFormat="1" ht="14.25" customHeight="1" x14ac:dyDescent="0.25">
      <c r="S64" s="21"/>
    </row>
    <row r="65" spans="1:19" s="104" customFormat="1" ht="14.25" customHeight="1" x14ac:dyDescent="0.25">
      <c r="S65" s="21"/>
    </row>
    <row r="66" spans="1:19" s="104" customFormat="1" ht="14.25" customHeight="1" x14ac:dyDescent="0.25">
      <c r="S66" s="21"/>
    </row>
    <row r="67" spans="1:19" s="104" customFormat="1" ht="14.25" customHeight="1" x14ac:dyDescent="0.25">
      <c r="S67" s="21"/>
    </row>
    <row r="68" spans="1:19" s="104" customFormat="1" ht="14.25" customHeight="1" x14ac:dyDescent="0.25">
      <c r="S68" s="21"/>
    </row>
    <row r="70" spans="1:19" s="104" customFormat="1" ht="14.25" customHeight="1" x14ac:dyDescent="0.25">
      <c r="S70" s="21"/>
    </row>
    <row r="71" spans="1:19" s="104" customFormat="1" ht="14.25" customHeight="1" x14ac:dyDescent="0.25">
      <c r="S71" s="21"/>
    </row>
    <row r="72" spans="1:19" s="104" customFormat="1" ht="14.25" customHeight="1" x14ac:dyDescent="0.25">
      <c r="S72" s="21"/>
    </row>
    <row r="73" spans="1:19" s="104" customFormat="1" ht="14.25" customHeight="1" x14ac:dyDescent="0.25">
      <c r="S73" s="21"/>
    </row>
    <row r="74" spans="1:19" s="104" customFormat="1" ht="14.25" customHeight="1" x14ac:dyDescent="0.25">
      <c r="S74" s="21"/>
    </row>
    <row r="75" spans="1:19" s="104" customFormat="1" ht="14.25" customHeight="1" x14ac:dyDescent="0.25">
      <c r="S75" s="21"/>
    </row>
    <row r="76" spans="1:19" s="104" customFormat="1" ht="14.25" customHeight="1" x14ac:dyDescent="0.25">
      <c r="A76" s="1"/>
      <c r="B76" s="1"/>
      <c r="C76" s="1"/>
      <c r="D76" s="1"/>
      <c r="E76" s="1"/>
      <c r="R76" s="1"/>
      <c r="S76" s="21"/>
    </row>
    <row r="77" spans="1:19" s="104" customFormat="1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21"/>
    </row>
    <row r="78" spans="1:19" s="104" customFormat="1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1"/>
    </row>
    <row r="79" spans="1:19" s="104" customFormat="1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1"/>
    </row>
    <row r="80" spans="1:19" s="104" customFormat="1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1"/>
    </row>
    <row r="81" spans="1:19" s="104" customFormat="1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1"/>
    </row>
    <row r="82" spans="1:19" s="104" customFormat="1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1"/>
    </row>
    <row r="83" spans="1:19" s="104" customFormat="1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1"/>
    </row>
    <row r="84" spans="1:19" s="104" customFormat="1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1"/>
    </row>
    <row r="85" spans="1:19" s="104" customFormat="1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1"/>
    </row>
    <row r="86" spans="1:19" s="104" customFormat="1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1"/>
    </row>
    <row r="87" spans="1:19" s="104" customFormat="1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1"/>
    </row>
    <row r="88" spans="1:19" s="104" customFormat="1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1"/>
    </row>
    <row r="89" spans="1:19" ht="14.25" customHeight="1" x14ac:dyDescent="0.25"/>
    <row r="90" spans="1:19" ht="14.25" customHeight="1" x14ac:dyDescent="0.25"/>
    <row r="91" spans="1:19" ht="14.25" customHeight="1" x14ac:dyDescent="0.25"/>
    <row r="92" spans="1:19" ht="14.25" customHeight="1" x14ac:dyDescent="0.25"/>
    <row r="93" spans="1:19" ht="14.25" customHeight="1" x14ac:dyDescent="0.25"/>
    <row r="94" spans="1:19" ht="14.25" customHeight="1" x14ac:dyDescent="0.25"/>
    <row r="95" spans="1:19" ht="14.25" customHeight="1" x14ac:dyDescent="0.25"/>
    <row r="96" spans="1:19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2">
    <mergeCell ref="G1:H1"/>
    <mergeCell ref="O1:P1"/>
  </mergeCells>
  <pageMargins left="0.7" right="0.7" top="0.75" bottom="0.75" header="0" footer="0"/>
  <pageSetup orientation="landscape" r:id="rId1"/>
  <drawing r:id="rId2"/>
</worksheet>
</file>

<file path=docMetadata/LabelInfo.xml><?xml version="1.0" encoding="utf-8"?>
<clbl:labelList xmlns:clbl="http://schemas.microsoft.com/office/2020/mipLabelMetadata">
  <clbl:label id="{08e8b0a9-d31e-4c01-8478-c339e5863530}" enabled="1" method="Standard" siteId="{36e1a4fe-f9b7-4356-a5c4-5d6b2e8578b4}" removed="0"/>
  <clbl:label id="{882d47f6-50f4-4554-9aa6-43a46416b0f0}" enabled="0" method="" siteId="{882d47f6-50f4-4554-9aa6-43a46416b0f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Jäävuorot ja erotuomarit</vt:lpstr>
      <vt:lpstr>joukkueen budjetti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Bärlundit</dc:creator>
  <cp:lastModifiedBy>Rony Ahonen</cp:lastModifiedBy>
  <dcterms:created xsi:type="dcterms:W3CDTF">2022-04-05T15:15:14Z</dcterms:created>
  <dcterms:modified xsi:type="dcterms:W3CDTF">2026-02-19T07:29:53Z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dddc05-6d75-4c89-ae8a-b8ab1a1994bc_Enabled">
    <vt:lpwstr>true</vt:lpwstr>
  </property>
  <property fmtid="{D5CDD505-2E9C-101B-9397-08002B2CF9AE}" pid="3" name="MSIP_Label_6ddddc05-6d75-4c89-ae8a-b8ab1a1994bc_SetDate">
    <vt:lpwstr>2023-04-29T05:00:41Z</vt:lpwstr>
  </property>
  <property fmtid="{D5CDD505-2E9C-101B-9397-08002B2CF9AE}" pid="4" name="MSIP_Label_6ddddc05-6d75-4c89-ae8a-b8ab1a1994bc_Method">
    <vt:lpwstr>Standard</vt:lpwstr>
  </property>
  <property fmtid="{D5CDD505-2E9C-101B-9397-08002B2CF9AE}" pid="5" name="MSIP_Label_6ddddc05-6d75-4c89-ae8a-b8ab1a1994bc_Name">
    <vt:lpwstr>without watermark</vt:lpwstr>
  </property>
  <property fmtid="{D5CDD505-2E9C-101B-9397-08002B2CF9AE}" pid="6" name="MSIP_Label_6ddddc05-6d75-4c89-ae8a-b8ab1a1994bc_SiteId">
    <vt:lpwstr>ff9ac3ce-3c41-41c3-b556-e1b32a662fed</vt:lpwstr>
  </property>
  <property fmtid="{D5CDD505-2E9C-101B-9397-08002B2CF9AE}" pid="7" name="MSIP_Label_6ddddc05-6d75-4c89-ae8a-b8ab1a1994bc_ActionId">
    <vt:lpwstr>12e80a68-8e6f-4e8c-bfa8-ea6ac2baa78e</vt:lpwstr>
  </property>
  <property fmtid="{D5CDD505-2E9C-101B-9397-08002B2CF9AE}" pid="8" name="MSIP_Label_6ddddc05-6d75-4c89-ae8a-b8ab1a1994bc_ContentBits">
    <vt:lpwstr>0</vt:lpwstr>
  </property>
</Properties>
</file>